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0.2_SO 020" sheetId="1" r:id="rId1"/>
    <sheet name="000.2_SO 102_SO 102.1" sheetId="2" r:id="rId2"/>
    <sheet name="000.2_SO 102_SO 102.2" sheetId="3" r:id="rId3"/>
    <sheet name="000.2_SO 102_SO 102.3" sheetId="4" r:id="rId4"/>
    <sheet name="000.2_SO 103" sheetId="5" r:id="rId5"/>
    <sheet name="000.2_SO 404" sheetId="6" r:id="rId6"/>
    <sheet name="000.2_SO 801" sheetId="7" r:id="rId7"/>
  </sheets>
  <definedNames/>
  <calcPr/>
  <webPublishing/>
</workbook>
</file>

<file path=xl/sharedStrings.xml><?xml version="1.0" encoding="utf-8"?>
<sst xmlns="http://schemas.openxmlformats.org/spreadsheetml/2006/main" count="2638" uniqueCount="597">
  <si>
    <t>ASPE10</t>
  </si>
  <si>
    <t>S</t>
  </si>
  <si>
    <t>Firma: ÚDRŽBA SILNIC Královéhradeckého kraje a.s.</t>
  </si>
  <si>
    <t>Soupis prací objektu</t>
  </si>
  <si>
    <t xml:space="preserve">Stavba: </t>
  </si>
  <si>
    <t>33113</t>
  </si>
  <si>
    <t>II/284 Nová Paka - Lomnická ulice (Nová Paka)_12042022_neoceněný</t>
  </si>
  <si>
    <t>O</t>
  </si>
  <si>
    <t>Objekt:</t>
  </si>
  <si>
    <t>000.2</t>
  </si>
  <si>
    <t>Město Nová Paka</t>
  </si>
  <si>
    <t>O1</t>
  </si>
  <si>
    <t>Rozpočet:</t>
  </si>
  <si>
    <t>0,00</t>
  </si>
  <si>
    <t>15,00</t>
  </si>
  <si>
    <t>21,00</t>
  </si>
  <si>
    <t>3</t>
  </si>
  <si>
    <t>2</t>
  </si>
  <si>
    <t>SO 020</t>
  </si>
  <si>
    <t>Demolice čp.112 Nová Paka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</si>
  <si>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</si>
  <si>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</si>
  <si>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</si>
  <si>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</si>
  <si>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</si>
  <si>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</si>
  <si>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</si>
  <si>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</si>
  <si>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</si>
  <si>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</si>
  <si>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</si>
  <si>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</si>
  <si>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</si>
  <si>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</si>
  <si>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</si>
  <si>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</si>
  <si>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</si>
  <si>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</si>
  <si>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</si>
  <si>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</si>
  <si>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</si>
  <si>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>POMOC PRÁCE ZŘÍZ NEBO ZAJIŠŤ OCHRANU INŽENÝRSKÝCH SÍTÍ</t>
  </si>
  <si>
    <t>KPL</t>
  </si>
  <si>
    <t>PP</t>
  </si>
  <si>
    <t>Odpojení od inženýrských sítí</t>
  </si>
  <si>
    <t>VV</t>
  </si>
  <si>
    <t/>
  </si>
  <si>
    <t>TS</t>
  </si>
  <si>
    <t>zahrnuje veškeré náklady spojené s objednatelem požadovanými zařízeními</t>
  </si>
  <si>
    <t>03330</t>
  </si>
  <si>
    <t>SLUŽBY ZAJIŠŤUJÍCÍ ZDRAVOTNICTVÍ</t>
  </si>
  <si>
    <t>Zařízení staveniště - náklady na bezpečné odstranění prvků obsahujících azbest - kontrolované pásmo, odsávání, postřik, obaly na suť, dekontaminační komora,ochrané kce a prostředky apod. - veškeré zařízení, kce a opatření nutné pro postup dle legislativy</t>
  </si>
  <si>
    <t>zahrnuje objednatelem povolené náklady na služby pro zhotovitele</t>
  </si>
  <si>
    <t>Zemní práce</t>
  </si>
  <si>
    <t>11120</t>
  </si>
  <si>
    <t>ODSTRANĚNÍ KŘOVIN</t>
  </si>
  <si>
    <t>M2</t>
  </si>
  <si>
    <t>odstranění křovin a stromů do průměru 100 mm  
doprava dřevin bez ohledu na vzdálenost  
spálení na hromadách nebo štěpkování</t>
  </si>
  <si>
    <t>11332.R</t>
  </si>
  <si>
    <t>ODSTRANĚNÍ PODKLADŮ ZPEVNĚNÝCH PLOCH Z KAMENIVA NESTMELENÉHO</t>
  </si>
  <si>
    <t>M3</t>
  </si>
  <si>
    <t>pod podlahou na terénu   
zásyp strop  
vč. poplatku za skládku/recyklaci</t>
  </si>
  <si>
    <t>(7,2+52+69+50)*0,2 =35,640 [A]   
69*0,26 =17,940 [B] 
Celkem: A+B=53,580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</si>
  <si>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</si>
  <si>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</si>
  <si>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</si>
  <si>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</si>
  <si>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</si>
  <si>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</si>
  <si>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včetně materíálu a dopravy</t>
  </si>
  <si>
    <t>40*15/3*2=400,000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</si>
  <si>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</si>
  <si>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</si>
  <si>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17880</t>
  </si>
  <si>
    <t>ZÁSYP V UZAVŘENÝCH PROSTORÁCH Z NAKUP MATERIÁLŮ</t>
  </si>
  <si>
    <t>sklepní prostor - zásyp - statické opatření</t>
  </si>
  <si>
    <t>11,9*1,7=20,230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</si>
  <si>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</si>
  <si>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</si>
  <si>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18110</t>
  </si>
  <si>
    <t>ÚPRAVA PLÁNĚ SE ZHUTNĚNÍM V HORNINĚ TŘ. I</t>
  </si>
  <si>
    <t>40*30=1 200,000 [A]</t>
  </si>
  <si>
    <t>položka zahrnuje úpravu pláně včetně vyrovnání výškových rozdílů. Míru zhutnění určuje projekt.</t>
  </si>
  <si>
    <t>Svislé konstrukce</t>
  </si>
  <si>
    <t>33817C</t>
  </si>
  <si>
    <t>SLOUPKY PLOTOVÉ Z DÍLCŮ KOVOVÝCH  DO BETONOVÝCH PATEK</t>
  </si>
  <si>
    <t>KS</t>
  </si>
  <si>
    <t>- dodání a osazení předepsaného sloupku včetně PKO  
- případnou betonovou patku z předepsané třídy betonu  
- nutné zemní práce</t>
  </si>
  <si>
    <t>34223</t>
  </si>
  <si>
    <t>STĚNY A PŘÍČKY VÝPLŇ A ODDĚL Z CIHEL PÁLENÝCH</t>
  </si>
  <si>
    <t>Dozdění a zednická úprava opěrné zdi</t>
  </si>
  <si>
    <t>13*0,3*0,5=1,950 [A]</t>
  </si>
  <si>
    <t>Položka zahrnuje veškerý materiál, výrobky a polotovary, včetně mimostaveništní a vnitrostaveništní dopravy (rovněž přesuny), včetně naložení a složení, případně s uložením.</t>
  </si>
  <si>
    <t>Přidružená stavební výroba</t>
  </si>
  <si>
    <t>11</t>
  </si>
  <si>
    <t>741Z089</t>
  </si>
  <si>
    <t>R</t>
  </si>
  <si>
    <t>DEMONTÁŽ STÁVAJÍCÍHO TECHNICKÉHO ZAŘÍZENÍ BUDOV A ROZVODŮ</t>
  </si>
  <si>
    <t>vč.dopravy, vč. poplatku za skládku/recyklaci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</si>
  <si>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plocha v metrech čtverečných.</t>
  </si>
  <si>
    <t>12</t>
  </si>
  <si>
    <t>767911</t>
  </si>
  <si>
    <t>OPLOCENÍ Z DRÁTĚNÉHO PLETIVA POZINKOVANÉHO STANDARDNÍHO</t>
  </si>
  <si>
    <t>1,55*32=49,600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</si>
  <si>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</si>
  <si>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Ostatní konstrukce a práce</t>
  </si>
  <si>
    <t>13</t>
  </si>
  <si>
    <t>96615.R</t>
  </si>
  <si>
    <t>BOURÁNÍ KONSTRUKCÍ Z PROSTÉHO BETONU</t>
  </si>
  <si>
    <t>- Bourání betonových mazanin, podkladních betonů, teracových podlah apod. materiálů  
- vč. poplatku za skládku/recyklaci</t>
  </si>
  <si>
    <t>(9,96+1,83)*0,08=0,943 [A]    
(69,6)*0,15=10,440 [B]    
50,87*0,225=11,446 [C]    
7,1*0,08=0,568 [D]    
45,81*0,225=10,307 [E] 
Celkem: A+B+C+D+E=33,704 [F]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</si>
  <si>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</si>
  <si>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14</t>
  </si>
  <si>
    <t>96616.R</t>
  </si>
  <si>
    <t>BOURÁNÍ KONSTRUKCÍ ZE ŽELEZOBETONU</t>
  </si>
  <si>
    <t>- bourání stropů z ŽB desek nad suterénem  
 - vč. poplatku za skládku/recyklaci</t>
  </si>
  <si>
    <t>21,8*0,07=1,526 [A]</t>
  </si>
  <si>
    <t>15</t>
  </si>
  <si>
    <t>- bourání ŽB věnců, schodišť a dalších ŽB kcí - stropy, věnce, schodiště  
- vč. poplatku za skládku/recyklaci</t>
  </si>
  <si>
    <t>předpoklad 
stropy, věnce, schodiště 
0,45*0,3*110=14,850 [A] 
2,5+1,0+1,0+1,0=5,500 [B] 5=5,000 [C] 
12*0,15=1,800 [D] 
jímka 
2,25*1,0=2,250 [E] 
Celkem: A+B+C+D+E=29,400 [F]</t>
  </si>
  <si>
    <t>16</t>
  </si>
  <si>
    <t>96617.R</t>
  </si>
  <si>
    <t>BOURÁNÍ KONSTRUKCÍ ZE DŘEVA</t>
  </si>
  <si>
    <t>-Vybourání dřevěných dveřních zárubní  
 -Vyvěšení křídel dřevěných okenních   
 -Demontáž rámu špaletových oken dřevěných      
 -Vyvěšení nebo zavěšení dřevěných křídel dveří   
 - Vč. dopravy a poplatku za skládku/recyklaci  
 - Vč. odstranění skla</t>
  </si>
  <si>
    <t>(0,75*2+0,9*2,0+2,1*2,1+1,07*2,0+0,95*2,0+1,08*2,3)*0,045=0,641 [A]    
okna 70ks*0,025m3/ks=1,750 [C] 
špalety 30m2*0,06m=1,800 [D] 
dveře 7ks*2,0 m*0,9m*0,04m=0,504 [E]  
Celkem: A+C+D+E=4,695 [F]</t>
  </si>
  <si>
    <t>17</t>
  </si>
  <si>
    <t>- vybourání dřevěných vrat  
- vč. poplatku za skládku/recyklaci</t>
  </si>
  <si>
    <t>4,5*2,85*0,04+5,5*2,85*0,055=1,375 [A]</t>
  </si>
  <si>
    <t>18</t>
  </si>
  <si>
    <t>- Demontáž vázaných kcí krovů z hranolů průřezové plochy do 224 cm2  
 - vč. poplatku za skládku/recyklaci</t>
  </si>
  <si>
    <t>předpoklad 2,2 m / m2     
S01    
odměřeno z půdorysu, děleno cos sklonu 42,5 = 0,737277    
106,7/0,737277*2,2*0,0224=7,132 [A]    
G01    
odměřeno z půdorysu, děleno cos sklonu 8 = 0,990268    
66,6/0,990268*2,2*0,0224 =3,314 [B]   
S02    
odměřeno z půdorysu    
12,99*2,2*0,0224=0,640 [C]   
K01    
odměřeno z půdorysu, děleno cos sklonu 8 = 0,990268    
66/0,990268*2,2*0,0224=3,284 [D] 
Celkem: A+B+C+D=14,370 [E]</t>
  </si>
  <si>
    <t>19</t>
  </si>
  <si>
    <t>- demontáž stropních trámů z hraněného řeziva průřezové plochy do 288 cm2  
- předpoklad 2,5 m/m2  
- vč.dopravy a poplatku za skládku/recyklaci</t>
  </si>
  <si>
    <t>69*2,5*0,0288+51*2,5*0,0288=8,640 [A]</t>
  </si>
  <si>
    <t>20</t>
  </si>
  <si>
    <t>96618.R</t>
  </si>
  <si>
    <t>BOURÁNÍ KONSTRUKCÍ KOVOVÝCH</t>
  </si>
  <si>
    <t>T</t>
  </si>
  <si>
    <t>- Demontáž ocelových kcí hmotnosti do 10 t z profilů hmotnosti do 14,3 kg/m  
- Vč. poplatku za skládku/recyklaci</t>
  </si>
  <si>
    <t>odhad 
5,0*2*14,3/1000=0,143 [A]    
6,0*2*14,3/1000=0,172 [C]    
1,0*2*14,3/1000=0,029 [B]    
(1,5*2+1,75*2*2*2+2,5*2+2,5*2+2,0*2+1,5*2+1,5*2+1,5*2+2,25*2+1,5*2+1,0*2+1,5*2+1,5*2+1,5*2+2,25*2+1,5*2+2,25*2+1,75*2+0,7*2+1,0*4+1,5*2)*14,3/1000=1,178 [D] 
Celkem: A+C+B+D=1,522 [E]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</si>
  <si>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</si>
  <si>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</si>
  <si>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Demontáž oplechování parapetů do suti   
(1,0+1,82+1,777+1,3+1,3+2,1+1,55*2+0,3*2+1,34+1,05+1,77+1,78)=18,937 m    
Demontáž podokapního žlabu do suti (5,8+3,5+3,0+15)=27,30 m    
Demontáž svodu do suti (3,8*2+3,5*2)=14,60 m     
Demontáž oplechování atik, štítu, komínu apod.(10,3+9,9*2+23+24)=77,1 m  
Vč. dopravy a poplatku za skládku/recyklaci</t>
  </si>
  <si>
    <t>22</t>
  </si>
  <si>
    <t>966842</t>
  </si>
  <si>
    <t>ODSTRANĚNÍ OPLOCENÍ Z DRÁT PLETIVA</t>
  </si>
  <si>
    <t>M</t>
  </si>
  <si>
    <t>- Rozebrání drátěného pletiva se čtvercovými oky výšky do 2,0 m  
- vč. poplatku za skládku/recyklaci</t>
  </si>
  <si>
    <t>31,77+20=51,770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</si>
  <si>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</si>
  <si>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23</t>
  </si>
  <si>
    <t>96713.R</t>
  </si>
  <si>
    <t>VYBOURÁNÍ ČÁSTÍ KONSTRUKCÍ KAMENNÝCH NA MC</t>
  </si>
  <si>
    <t>- Bourání základů ze zdiva kamenného  
- vč. poplatku za skládku/recyklaci</t>
  </si>
  <si>
    <t>(37,72+6,83*2+79)*0,7*0,9=82,139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</si>
  <si>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</si>
  <si>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24</t>
  </si>
  <si>
    <t>- bourání zdiva nadzákladového kamenného na MV nebo MVC   
- obvodové suterénní zdi  
- vč. poplatku za skládku/recyklaci</t>
  </si>
  <si>
    <t>(5,05+3,68+2,68)*0,6*1,95=13,350 [A] 
2,15*0,53*1,95=2,222 [B] 
1*0,35*1,95=0,683 [C] 
(2,8+0,85+2,4)*0,3*1,95=3,539 [D] 
Celkem: A+B+C+D=19,794 [E]</t>
  </si>
  <si>
    <t>25</t>
  </si>
  <si>
    <t>96714.R</t>
  </si>
  <si>
    <t>VYBOURÁNÍ ČÁSTÍ KONSTRUKCÍ Z CIHEL A TVÁRNIC</t>
  </si>
  <si>
    <t>- bourání zdiva nadzákladového smíšeného na MV nebo MVC   
- vč. poplatku za skládku/recyklaci</t>
  </si>
  <si>
    <t>1,8*0,15*1,7=0,459 [A]    
11,08*0,5*3,07=17,008 [B]    
(11,08+6,83+6,81)*0,45*3,07=34,151 [C]    
6,83*0,38*3,07=7,968 [D]    
6,81*0,36*3,07=7,526 [E]    
2,7*0,1*2,92=0,788 [F]    
4,61*0,16*2,92=2,154 [G]    
3,16*0,15*2,92=1,384 [H]    
0,85*0,18*2,92=0,447 [I]    
(11,08+5,56)*0,33*1,17=6,425 [J]    
23,42*2*0,33=15,457 [K]    
15,53*0,48=7,454 [L]    
4,65*0,15 =0,698 [M]   
(7,12+6,97)*0,33=4,650 [N]    
(7,3+1,5)*0,5*3,4 =14,960 [O]   
8,0*0,4*3,4=10,880 [P]    
6,2*0,37*3,4=7,800 [Q]    
3,3*0,54*2,77=4,936 [R]    
3,0*0,25*2,77=2,078 [S]    
3,3*0,3*2,77=2,742 [T]    
3,0*0,3*2,77=2,493 [U]    
(6,2+7,5)*0,45*4,3=26,510 [V]    
8,41*2,7*0,45=10,218 [W]    
7,5*0,3*4,3=9,675 [X]    
0,5*0,5*1,6=0,400 [Y]    
0,3*0,8*15=3,600 [Z] 
odečet otvorů 
-(0,3*0,45*0,18*2+1,34*1,34*0,33+1,77*1,34*0,48+1,78*1,34*0,46+1,05*1,0*0,33+0,93*2,0*0,188+1,13*2,0*0,31+0,9*2,0*0,16)=-4,562 [AA] 
-(1,0*1,61*0,45+1,82*1,31*0,45+1,08*2,3*0,3+1,77*1,195*0,45+1,3*1,76*0,45+1,07*2,0*0,34+0,95*2,0*0,45+0,7*2,0*0,38+1,03*2,0*0,38+1,01*2,0*0,36) =-8,149 [AB] 
-(0,9*2,0*0,16+0,9*2,0*0,4+1,55*1,65*0,4+2,1*1,65*0,37+2,321*2,1*0,37+4,5*2,85*0,45+5,5*2,85*0,3+0,75*2,0*0,3)=-16,040 [AC] 
Celkem: A+B+C+D+E+F+G+H+I+J+K+L+M+N+O+P+Q+R+S+T+U+V+W+X+Y+Z+AA+AB+AC=174,110 [AD]</t>
  </si>
  <si>
    <t>26</t>
  </si>
  <si>
    <t>- demontáž lehké příčky  
- vč. poplatku za skládku/recyklaci</t>
  </si>
  <si>
    <t>(3,02*2)*0,15*2,55=2,310 [A]</t>
  </si>
  <si>
    <t>27</t>
  </si>
  <si>
    <t>96717.R</t>
  </si>
  <si>
    <t>VYBOURÁNÍ ČÁSTÍ KONSTRUKCÍ DŘEVĚNÝCH</t>
  </si>
  <si>
    <t>- Demontáž bednění střech z prken  
- vč. poplatku za skládku/recyklaci</t>
  </si>
  <si>
    <t>S01    
odměřeno z půdorysu, děleno cos sklonu 42,5 = 0,737277    
106,7/0,737277=144,722 [A]    
G01    
odměřeno z půdorysu, děleno cos sklonu 8 = 0,990268    
66,6/0,990268=67,255 [B]    
S02    
odměřeno z půdorysu    
12,99=12,990 [C]    
K01    
odměřeno z půdorysu, děleno cos sklonu 8 = 0,990268    
66/0,990268=66,649 [D] 
Celkem: (A+B+C+D)*0,03=8,748 [E]</t>
  </si>
  <si>
    <t>28</t>
  </si>
  <si>
    <t>- Demontáž záklopů/podbití stropů  
- předpoklad tl.2,4cm  
- vč. poplatku za skládku/recyklaci</t>
  </si>
  <si>
    <t>(69*2+30+107)*0.024=6,600 [A]</t>
  </si>
  <si>
    <t>29</t>
  </si>
  <si>
    <t>969233</t>
  </si>
  <si>
    <t>VYBOURÁNÍ POTRUBÍ DN DO 150MM KANALIZAČ</t>
  </si>
  <si>
    <t>Demontáž potrubí azbestocementového DN 150 - odborná likvidace dle předpisů  
Vč. dopravy a poplatku za skládku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</si>
  <si>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</si>
  <si>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30</t>
  </si>
  <si>
    <t>97811</t>
  </si>
  <si>
    <t>OTLUČENÍ OMÍTKY</t>
  </si>
  <si>
    <t>- Otlučení vnitřní vápenné nebo vápenocementové omítky stropů i rákosových v rozsahu do 100 %   
- vč. poplatku za skládku/recyklaci</t>
  </si>
  <si>
    <t>69+107=176,000 [A]</t>
  </si>
  <si>
    <t>31</t>
  </si>
  <si>
    <t>988149R</t>
  </si>
  <si>
    <t>DEMOLICE STAVEB S PODÍLEM VLÁKNOCEMENTU</t>
  </si>
  <si>
    <t>- Demontáž vláknocementové skládané krytiny sklonu přes 30° do suti - obsahuje azbest - odborná likvidace dle předpisů   
- Demontáž hřebene nebo nároží z hřebenáčů vláknocementové skládané krytiny sklonu přes 30° do suti  - obsahuje azbest - odborná likvidace dle předpisů  
- vč. poplatku za skládku</t>
  </si>
  <si>
    <t>odměřeno z půdorysu, děleno cos sklonu 42,5 = 0,737277    
plocha šablon = 1,6 x plocha střechy    
106,7/0,737277*1,6=231,555 [A] 
skladebnost 1,6       
(2,405*4+11,1)/0,737277*1,6*0.6=26,979 [B]      
(2,8*2+8,5)*1,6*0.6=13,536 [C] 
Celkem: A+B+C=272,070 [D]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</si>
  <si>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</si>
  <si>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32</t>
  </si>
  <si>
    <t>98814R</t>
  </si>
  <si>
    <t>DEMOLICE POVLAKOVÉ KRYTINY STŘECH</t>
  </si>
  <si>
    <t>- vč. poplatku za skládku /recyklaci</t>
  </si>
  <si>
    <t>G01    
odměřeno z půdorysu, děleno cos sklonu 8 = 0,990268    
66,6/0,990268*1,15=77,343 [A]    
S02    
odměřeno z půdorysu    
12,99*1,15=14,939 [B]    
K01    
odměřeno z půdorysu, děleno cos sklonu 8 = 0,990268    
66/0,990268*1,15=76,646 [C] 
Celkem: A+B+C=168,928 [D]</t>
  </si>
  <si>
    <t>SO 102</t>
  </si>
  <si>
    <t>Chodníky pro pěší</t>
  </si>
  <si>
    <t>O2</t>
  </si>
  <si>
    <t>SO 102.1</t>
  </si>
  <si>
    <t>Chodníky pro pěší-uznatelné</t>
  </si>
  <si>
    <t>Přizpůsobení, úprava stávajících živých plotů v potřebném rozsahu pro stavební práce 
před č.p. 485; 489: 25,0m2 
před č.p. 435: 22,0m2 
25+22=47,000 [A]</t>
  </si>
  <si>
    <t>11313</t>
  </si>
  <si>
    <t>ODSTRANĚNÍ KRYTU ZPEVNĚNÝCH PLOCH S ASFALTOVÝM POJIVEM</t>
  </si>
  <si>
    <t>včetně poplatku za skládku/recyklaci</t>
  </si>
  <si>
    <t>Vjezd k č.p. 440: 5,5*0,1=0,550 [A]</t>
  </si>
  <si>
    <t>11317</t>
  </si>
  <si>
    <t>ODSTRAN KRYTU ZPEVNĚNÝCH PLOCH Z DLAŽEB KOSTEK</t>
  </si>
  <si>
    <t>Odkup zhotovitelem</t>
  </si>
  <si>
    <t>vjezd v 0,319 km: 7,5*0,1=0,750 [A] 
vjezd v 0,416 km: 12,5*0,1=1,250 [B] 
Celkem: A+B=2,000 [C]</t>
  </si>
  <si>
    <t>11318R</t>
  </si>
  <si>
    <t>ODSTRANĚNÍ KRYTU ZPEVNĚNÝCH PLOCH Z DLAŽDIC</t>
  </si>
  <si>
    <t>Odstranění stávajích dlaždic ze stávajícího chodníku. Tloušťka dlaždic 40 mm. 
Pravá strana: 
0,110 - 0,260 km: 271,0m2  
před č.p. 483; č.p 482: 35,0m2 
před č.p. 485; před č.p. 489: 50,0m2 
před č.p. 435; před č.p. 434:131,0m2 
před č.p. 473, před č.p. 476: 105,0m2 
před č.p. 477, před č.p. 476: 102,0m2 
před č.p. 542; před č.p. 541; před č.p.524: 97,0m2 
před č.p. 436; 437; 438; 439; 440: 135,0m2  
0,574 - 0,632 km: 50,5m2 
271+35+50+131+105+102+97+135+50,5=976,500 [A] 
Levá strana: 
cca km 0,110 (autobusové nástupiště ) - 31,0m2 
km 0,455 až km 0,567 - 205,5m2 
31,0+205,5=236,500 [B] 
A+B=1 213,000 [C] 
C*0,04=48,520 [D]</t>
  </si>
  <si>
    <t>11332R</t>
  </si>
  <si>
    <t>Odstranění stávající konstrukce chodníků. 
Pravá strana: 
0,100 - 0,630 km: 470*0,2*2,37=222,780 [A] 
Levá strana: 
cca 0,110 km (autobusové nástupiště): 9,5*2,1*0,2=3,990 [B] 
0,455 - 0,567 km: 109*1,88*0,2=40,984 [C] 
Celkem: A+B+C=267,754 [D]</t>
  </si>
  <si>
    <t>11351</t>
  </si>
  <si>
    <t>ODSTRANĚNÍ ZÁHONOVÝCH OBRUBNÍKŮ</t>
  </si>
  <si>
    <t>Pravá strana: 
0,200 0,235 km: 35,0m 
před č.p. 483, 482, 481: 18,50m 
před č.p. 485; 489: 28,5m 
před č.p. 435: 21,5m 
0,574 - 0,632 km: 40,0m 
35+18,5+28,5+21,50+40=143,500 [A] 
Levá strana: 
0,455-0,567 km: 42,5=42,500 [B] 
Celkem: A+B=186,000 [C]</t>
  </si>
  <si>
    <t>12373R</t>
  </si>
  <si>
    <t>ODKOP PRO SPOD STAVBU SILNIC A ŽELEZNIC TŘ. I</t>
  </si>
  <si>
    <t>Pravá strana: 
0,00-0,630 km: 470*0,13*2,45=149,695 [A] 
Levá strana:  
cca 0,110 km (autobusové nástupiště): 9,5*2,1*0,2=3,990 [B] 
0,455-0,567 km: 109*1,88*0,2=40,984 [C] 
0,120-0,185 km: 65,25*2*0,34=44,370 [D] 
Celkem: A+B+C+D=239,039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</si>
  <si>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</si>
  <si>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13173R</t>
  </si>
  <si>
    <t>HLOUBENÍ JAM ZAPAŽ I NEPAŽ TŘ. I</t>
  </si>
  <si>
    <t>Zeď 0,278925-0,286785 km: 5,119m2*7,86m=40,235 [A] 
Zeď 0,504805-0,530751 km: 3,9472m2*26,135m=103,160 [B] 
Zeď 0,536741-0,575414 km: 3,939m2*38,945m=153,404 [C] 
Celkem: A+B+C=296,799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</si>
  <si>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</si>
  <si>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13273R</t>
  </si>
  <si>
    <t>HLOUBENÍ RÝH ŠÍŘ DO 2M PAŽ I NEPAŽ TŘ. I</t>
  </si>
  <si>
    <t>Pro palisády před č.p. 92: 1,3*17,75*0,8=18,460 [A] 
Základ nového oplocení před č.p. 2587/4: 12*0,5*0,8=4,800 [B] 
Celkem: A+B=23,260 [C]</t>
  </si>
  <si>
    <t>K pol. 13173R: 296,799=296,799 [A] 
K pol. 13273R: 23,26=23,260 [B] 
K pol. 12373R: 239,039=239,039 [C] 
Celkem: A+B+C=559,098 [D]</t>
  </si>
  <si>
    <t>17481</t>
  </si>
  <si>
    <t>ZÁSYP JAM A RÝH Z NAKUPOVANÝCH MATERIÁLŮ</t>
  </si>
  <si>
    <t>Zásyp základu: 
Zeď 0,278925-0,286785 km: ((0,5383^2)/2+0,8*0,15+0,95*0,4+0,3*0,1/2+0,151*0,151/2+1,6433*0,1393+1,64333*0,0491/2)m2*7,86m=7,393 [A] 
Zeď 0,504805-0,530751 km: (0,8*0,15+0,95*0,3+0,4524*0,4524/2+0,2783*0,2782/2+1,0717*0,2824+0,3*0,1/2+0,3*0,1823+1,3723*0,0411/2)m2*26,135m=24,739 [B] 
Zeď 0,536741-0,575414 km: (0,8*0,15+0,95*0,3+0,4524*0,4524/2+0,2783*0,2782/2+1,0717*0,2824+0,3*0,1/2+0,3*0,1823+1,3723*0,0411/2)m2*38,945m=36,865 [C] 
Zásyp za zdí: 
Zeď 0,278925-0,286785 km: (0,959+0,424)m2*7,86m=10,870 [D] 
Zeď 0,504805-0,530751 km: (0,514+0,408)m2*26,135m=24,096 [E] 
Zeď 0,536741-0,575414 km: (0,486+0,388)m2*38,945m=34,038 [F] 
Ochranný zásyp: 
Zeď 0,278925-0,286785 km: 0,234m2*7,86m=1,839 [G] 
Zeď 0,504805-0,530751 km: 0,236m2*26,135m=6,168 [H] 
Zeď 0,536741-0,575414 km: 0,236m2*38,945m=9,191 [I] 
Celkem zdi: A+B+C+D+E+F+G+H+I=155,199 [J] 
Zásyp po odstranění podezdívky oplocení v ulici Šlejharova: 12*0,45*0,6=3,240 [K] 
Celkem: J+K=158,439 [L]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</si>
  <si>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</si>
  <si>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 pol.56336: 1858,931=1 858,931 [A] 
"</t>
  </si>
  <si>
    <t>Základy</t>
  </si>
  <si>
    <t>21263</t>
  </si>
  <si>
    <t>TRATIVODY KOMPLET Z TRUB Z PLAST HMOT DN DO 150MM</t>
  </si>
  <si>
    <t>Trativod podél konstrukce z palisád před č.p. 92 
DN 150 
Perforováná trouba 
Vyústění do uličních vpustí 
Obsyp, podsyp bude z vhodného kamenitového materiálu 
18,0+22,0(připojení do uliční vpusti)=40,000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</si>
  <si>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</si>
  <si>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27231A</t>
  </si>
  <si>
    <t>ZÁKLADY Z PROSTÉHO BETONU DO C20/25</t>
  </si>
  <si>
    <t>Rýhy pro základ nového oplocení na č.p. 2587/4: 12,0*0,5*0,8=4,800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</si>
  <si>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</si>
  <si>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289971</t>
  </si>
  <si>
    <t>OPLÁŠTĚNÍ (ZPEVNĚNÍ) Z GEOTEXTILIE</t>
  </si>
  <si>
    <t>Opláštění tartivodu s filtrační funkcí: 1,2*18,0=21,600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</si>
  <si>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</si>
  <si>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</si>
  <si>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</si>
  <si>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Zeď 0,278925-0,286785 km: 1,4*7,86=11,004 [A] 
Zeď 0,504805-0,530751 km: 1,4*26,135=36,589 [B] 
Zeď 0,536741-0,575414 km: 1,4*38,945=54,523 [C] 
Celkem: A+B+C=102,116 [D]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</si>
  <si>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</si>
  <si>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311212</t>
  </si>
  <si>
    <t>ZDI A STĚNY PODPĚR A VOLNÉ Z KAMENE A LOM VÝROBKŮ NA MC</t>
  </si>
  <si>
    <t>Nové oplocení v nároží ulici Šlejharova  na pozemku 2587/4: 
Kamenná podezdívka nového oplocení, konstrukce bude provedena jako stávající oplocení, materiál z nákupu 
0,6*0,35*14(12m+2m na podvázání)=2,940 [A]</t>
  </si>
  <si>
    <t>327213</t>
  </si>
  <si>
    <t>OBKLAD ZDÍ OPĚR, ZÁRUB, NÁBŘEŽ Z LOM KAMENE</t>
  </si>
  <si>
    <t>Zeď 0,278925-0,286785 km: 0,15*1*7,86=1,179 [A] 
Zeď 0,504805-0,530751 km: 0,15*((0,785-0,565)/2+0,565)*26,135=2,646 [B] 
Zeď 0,536741-0,575414 km: 0,15*0,6*38,945=3,505 [C] 
Celkem: A+B+C=7,330 [D]</t>
  </si>
  <si>
    <t>položka zahrnuje dodávku a osazení lomového kamene, jeho výběr a případnou úpravu, jeho případné kotvení se všemi souvisejícími materiály a pracemi, dodávku předepsané malty, spárování.</t>
  </si>
  <si>
    <t>327325</t>
  </si>
  <si>
    <t>ZDI OPĚRNÉ, ZÁRUBNÍ, NÁBŘEŽNÍ ZE ŽELEZOVÉHO BETONU DO C30/37</t>
  </si>
  <si>
    <t>Zeď 0,278925-0,286785 km:(0,25*1+0,4*0,5+1,5*0,05/2+0,3*1,4+0,03*1,4/2+0,1*0,3/2+0,65*0,07/2+0,45*0,088)m2*7,86m=7,906 [A] 
Zeď 0,504805-0,530751 km:(0,25*((0,785-0,565)/2+0,565)+0,4*((0,535-0,315)/2+0,315)+1,1*0,05/2+0,3*1,4+0,03*1,4/2+0,1*0,3/2+0,65*0,07/2+0,45*0,088)m2*26,135m=23,119 [B] 
Zeď 0,536741-0,575414 km:(0,25*0,6+0,4*0,5+1,1*0,05/2+0,3*1,4+0,03*1,4/2+0,1*0,3/2+0,65*0,07/2+0,45*0,088)m2*38,945m=34,889 [C] 
Celkem: A+B+C=65,914 [D]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</si>
  <si>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</si>
  <si>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</si>
  <si>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</si>
  <si>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odhad 190 kg/m3</t>
  </si>
  <si>
    <t>Zeď 0,278925-0,286785 km:(0,25*1+0,4*0,5+1,5*0,05/2+0,3*1,4+0,03*1,4/2+0,1*0,3/2+0,65*0,07/2+0,45*0,088)m2*7,86m=7,906 [A] 
Zeď 0,504805-0,530751 km:(0,25*((0,785-0,565)/2+0,565)+0,4*((0,535-0,315)/2+0,315)+1,1*0,05/2+0,3*1,4+0,03*1,4/2+0,1*0,3/2+0,65*0,07/2+0,45*0,088)m2*26,135m=23,119 [B] 
Zeď 0,536741-0,575414 km:(0,25*0,6+0,4*0,5+1,1*0,05/2+0,3*1,4+0,03*1,4/2+0,1*0,3/2+0,65*0,07/2+0,45*0,088)m2*38,945m=34,889 [C] 
Celkem: A+B+C=65,914 [D] 
D*0,19=12,524 [E]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</si>
  <si>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</si>
  <si>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</si>
  <si>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451311</t>
  </si>
  <si>
    <t>PODKL A VÝPLŇ VRSTVY Z PROST BET DO C8/10</t>
  </si>
  <si>
    <t>Podkladní beton: 
Zeď 0,278925-0,286785 km:1,7*0,15m2*7,86m=2,004 [A] 
Zeď 0,504805-0,530751 km:1,7*0,15m2*26,135m=6,664 [B] 
Zeď 0,536741-0,575414 km:1,7*0,15m2*38,945m=9,931 [C] 
Podkladní beton pod drenáž: 
Zeď 0,278925-0,286785 km:0,209m2*7,86m=1,643 [D] 
Zeď 0,504805-0,530751 km:0,090m2*26,135m=2,352 [E] 
Zeď 0,536741-0,575414 km:0,090m2*38,945m=3,505 [F] 
Celkem: A+B+C+D+E+F=26,099 [G]</t>
  </si>
  <si>
    <t>45152</t>
  </si>
  <si>
    <t>PODKLADNÍ A VÝPLŇOVÉ VRSTVY Z KAMENIVA DRCENÉHO</t>
  </si>
  <si>
    <t>těsnící vrstva</t>
  </si>
  <si>
    <t>Zeď 0,278925-0,286785 km: 0,312m2*7,86m=2,452 [A] 
Zeď 0,504805-0,530751 km: 0,300m2*26,135m=7,841 [B] 
Zeď 0,536741-0,575414 km: 0,291m2*38,945m=11,333 [C] 
Celkem: A+B+C=21,626 [D]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</si>
  <si>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</si>
  <si>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</si>
  <si>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56336</t>
  </si>
  <si>
    <t>VOZOVKOVÉ VRSTVY ZE ŠTĚRKODRTI TL. DO 300MM</t>
  </si>
  <si>
    <t>Konstrukčních vrstva - chodníku ve vjezdech, tloušťka vrstvy min 0,30m 
Konstrukčních vrstva - chodníku, tloušťka vrstvy min. 0,25m 
K pol. 58271: 57,3 
K pol. 58241: 36,5 
K pol. 582312: 10 
K pol. 582311: 1119 
K pol. 58221: 135,2 
Rozšíření pod obrubou: 403,25*0,35=141,138 
Celkem: (57,3+36,5+10+1119+135,2+141,138)*1,24=1 858,931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</si>
  <si>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</si>
  <si>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58221</t>
  </si>
  <si>
    <t>DLÁŽDĚNÉ KRYTY Z DROBNÝCH KOSTEK DO LOŽE Z KAMENIVA</t>
  </si>
  <si>
    <t>Povrch vjezdu na sousední pozemky 
žulové kostky 10/10, včetně lože drcené kamenivo tloušťky 40,0mm 
Pravá strana: 
vjezd v km  0,130 - 8,0m2 
Levá strana: 
vjezd v km 0,200 - 12,5m2 
vjezd v km 0,320 - 6,2m2 
vjezd v km 0,345 - 8,8 m2 
vjezd v km 0,395 - 17,9 m2 
vjezd v km 0,418 - 8,6m2 
vjezd v km 0,440 - 13,6m2 
vjezd v km 0,485 - 11,4 m2 
vjezd v km 0,500 - 12,6m2 
vjezd v km 0,535 - 13,0m2 
vjezd v km 0,580 - 13,6 m2 
vjezd parkoviště - 9,0 m2 
8+12,5+6,2+8,8+17,9+8,6+13,6+11,4+12,6+13,0+13,6+9=135,200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</si>
  <si>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</si>
  <si>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582311</t>
  </si>
  <si>
    <t>DLÁŽDĚNÉ KRYTY Z MOZAIK KOSTEK JEDNOBAREVNÝCH DO LOŽE Z KAMENIVA</t>
  </si>
  <si>
    <t>Povrch chodníku, kamenná kostka, tloušťky 60,0mm, barva šedá  
včetně lože - drcené kamenivo - tloušťka 30,0mm 
Pravá strana: 
0,110-0,287 km (ulice Lomená) -  308 m2 
0,292-0,370 km ( před č.p. 485, 489, 435, 434) - 110 m2 
0,373-0,462 km (před č.p. 473, 476, 477, 478) - 164 m2 
0,466-0,630 km (před č.p. 541 až před č.p. 440) - 246 m2 
308+110+164+246=828,000 [A] 
Levá strana 
0,107-0,187 km - 119,0m2 
0,455-0,567 km - 172 m2 
119+172=291,000 [B] 
Celkem: A+B=1 119,000 [C]</t>
  </si>
  <si>
    <t>582312</t>
  </si>
  <si>
    <t>DLÁŽDĚNÉ KRYTY Z MOZAIK KOSTEK VÍCEBAREVNÝCH DO LOŽE Z KAMENIVA</t>
  </si>
  <si>
    <t>Vizuálně kontastratní hrana u autobusových zastávek: 
kamenná kostka, tlouštka 60 mm, včetně lože drcené kamenivou tl. 30 mm, barva bíla - odlišná od základní barvy chodníku 
10=10,000 [A]</t>
  </si>
  <si>
    <t>58241</t>
  </si>
  <si>
    <t>DLÁŽDĚNÉ KRYTY Z KAMEN DESEK DO LOŽE Z KAMENIVA</t>
  </si>
  <si>
    <t>Ohraničení varovných a signální pásů - bezbarierová úprava, tloušťka desky 80,0mm, hladký povrch,včetně lože drcené kamenivo 30,0mm 
Nároží ulice Šlejharova - 2,4 m2 
Signální a var. pás nastupiště 0,110 km - 1,2m2 
Přechod 0,138 km -  4,4 m2 
Signální pás nastupiště 0,171 km -  0,9 m2 
Nároží ulice Strži - 1,3m2 
Přechod 0,226 km - (bez dopravního ostrůvku) 2,5m2 
Nářoží 0,287 km -  4,4 m2 
Uměl.vod.linie 0,345 km 2,8 m2 
Nároží 0,373 km -  5,2 m2 
Nároží ulice Lomená 0,463 km -  3,7m2 
Signální pás nástupiště 0,495 km - 0,9 m2 
Přechod 0,522 km -  3,9 m2 
Uměl.vod.linie park. 2,9 m2 
2,4+1,2+4,4+0,9+1,3+2,5+4,4+2,8+5,2+3,7+0,9+3,9+2,9=36,500 [A]</t>
  </si>
  <si>
    <t>58271</t>
  </si>
  <si>
    <t>DLÁŽDĚNÉ KRYTY Z DESEK Z KONGLOMER KAMENE DO LOŽE Z KAMENIVA</t>
  </si>
  <si>
    <t>Materiá:l konglomerovaný kámen, inženýrský kámen (polymerbeton), varovné a signální pásy v chodníku, barva bíla, tloušťka min. 60,0mm 
Dlažba musí splňovat NV 163/2002 Sb. A TN TZÚS 12.03.04.-06 
Včetně lože - drcené kamenivo tloušťky 30,0mm 
Ulice Šlejharova - 3,5m2 
Nástupiště 0,115 km ulice Na Strži - 4,1m2 
Přechod 0,138 km - 7,0m2 
Nástupiště 0,171 km - 1,5m2 
Přechod 0,224 km - 3,3m2 
Ulice Lomená - 7,0m2 
Nároží 0,375 km - 8,5m2 
Nároží 0,463 km - 6,5m2 
Nástupiště 0,495 km - 1,5m2 
Přechod 0,522 km - 6,5m2 
3,5+4,1+7,0+1,5+3,3+7,0+8,5+6,5+1,5+6,5=49,400 [A] 
Umělá vodicí linie, šířka 0,40m, barva bílá, tloušťka 80mm 
Včetně lože do drcené kamenivo v tloušťce 30,mm 
Pravá strana: 
Dvoj-vjezd 0,344 km, 349 km - 3,9m2 
Vjezd na parkoviště 0,624 km - 4,0m2 
3,9+4,0=7,900 [B] 
Celkem: A+B=57,300 [C]</t>
  </si>
  <si>
    <t>76291</t>
  </si>
  <si>
    <t>DŘEVĚNÉ OPLOCENÍ Z ŘEZIVA</t>
  </si>
  <si>
    <t>Zřízení  výplně nového oplocení 2587/4, provedení bude ve stejném provedení jako stávající výplň oplocení, včetně nátěru 
12*1,8=21,600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</si>
  <si>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</si>
  <si>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Potrubí</t>
  </si>
  <si>
    <t>87533</t>
  </si>
  <si>
    <t>POTRUBÍ DREN Z TRUB PLAST DN DO 150MM</t>
  </si>
  <si>
    <t>Zeď 0,278925-0,286785 km:(ODMOCNINA(1+0,03^2))*7,86+0,5=8,367 [A] 
Zeď 0,504805-0,530751 km:(ODMOCNINA(1+0,03^2))*26,135+0,5=26,659 [B] 
Zeď 0,536741-0,575414 km:(ODMOCNINA(1+0,03^2))*38,945+0,5=39,480 [C] 
Celkem: A+B+C=74,506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</si>
  <si>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</si>
  <si>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89921</t>
  </si>
  <si>
    <t>VÝŠKOVÁ ÚPRAVA POKLOPŮ</t>
  </si>
  <si>
    <t>KUS</t>
  </si>
  <si>
    <t>Úprava poklopů do nov úrovně chodníků: 6=6,000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</si>
  <si>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</si>
  <si>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</si>
  <si>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</si>
  <si>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Úprava výšky šoupat do nové úrpvně chodníků: 15=15,000 [A]</t>
  </si>
  <si>
    <t>33</t>
  </si>
  <si>
    <t>9111A1</t>
  </si>
  <si>
    <t>ZÁBRADLÍ SILNIČNÍ S VODOR MADLY - DODÁVKA A MONTÁŽ</t>
  </si>
  <si>
    <t>Zeď 0,278925-0,286785 km: 7,86=7,860 [A] 
Zeď 0,504805-0,530751 km: 26,135=26,135 [B] 
Zeď 0,536741-0,575414 km: 38,945=38,945 [C] 
Celkem: A+B+C=72,940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</si>
  <si>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</si>
  <si>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34</t>
  </si>
  <si>
    <t>91710</t>
  </si>
  <si>
    <t>OBRUBY Z BETONOVÝCH PALISÁD</t>
  </si>
  <si>
    <t>Betonové palisády před č.p. 92: Zřízení výškového rozdílu chodníků mezi chodníkem a okapovým chodnícek před objektem. Betonové palisády budou tvořit vodící linii nad povrchem chodníku min. 0,06m. Včetně lože min. tloušťky 0,15m, C20/25nXF3 
Přesný použitý typ palisády bude upřesněn s investorem nebo s TDI. 
17,75*0,2*1,0=3,550 [A]</t>
  </si>
  <si>
    <t>Položka zahrnuje:  
dodání a pokládku betonových palisád o rozměrech předepsaných zadávací dokumentací  
betonové lože i boční betonovou opěrku.</t>
  </si>
  <si>
    <t>35</t>
  </si>
  <si>
    <t>917424</t>
  </si>
  <si>
    <t>CHODNÍKOVÉ OBRUBY Z KAMENNÝCH OBRUBNÍKŮ ŠÍŘ 150MM</t>
  </si>
  <si>
    <t>Žulový kamenný obrubník,šířka 0,15m, včetně betonového lože min. C 20/25nXF3 
Pravá strana - 222m 
Levá strana - 181,25m 
222,0+181,25=403,250 [A]</t>
  </si>
  <si>
    <t>Položka zahrnuje:  
dodání a pokládku kamenných obrubníků o rozměrech předepsaných zadávací dokumentací  
betonové lože i boční betonovou opěrku.</t>
  </si>
  <si>
    <t>36</t>
  </si>
  <si>
    <t>966841</t>
  </si>
  <si>
    <t>ODSTRANĚNÍ OPLOCENÍ DŘEVĚNÉHO</t>
  </si>
  <si>
    <t>nároží s ulicí Šlejharovou: 12=12,000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</si>
  <si>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</si>
  <si>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37</t>
  </si>
  <si>
    <t>96712R</t>
  </si>
  <si>
    <t>VYBOURÁNÍ ČÁSTÍ KONSTRUKCÍ KAMENNÝCH NA SUCHO</t>
  </si>
  <si>
    <t>Odstranění stávajících kamenů před č.p. 92 
17,75*0,6*0,25=2,663 [A]</t>
  </si>
  <si>
    <t>38</t>
  </si>
  <si>
    <t>96713R</t>
  </si>
  <si>
    <t>Odstranění podezdívky oplocení v potřebném rozsahu. 
Pravá strana: 
nároží křižovatky s ulicí Šlejharovou: 12*0,45*0,6=3,240 [A]</t>
  </si>
  <si>
    <t>SO 102.2</t>
  </si>
  <si>
    <t>Chodníky pro pěší-neuznatelné</t>
  </si>
  <si>
    <t>Odstranění asfaltového krytu 
Levá strana: 
od ulice Na Strži a před č.p. 118, 119 - 11,50m2 x 0,1m = 1,1m3 
zelený ostrůvek před č.p. 129 až po vjezd k č.p. 129 - 52,0m2 x 0,1m =5,2m3 
vjezd km 0,339 - 10,0m2 x 0,1m = 1,0m3  
ostrůvek před č.p.81 - 28,0m2 x 0,1m = 2,8m3 
kryt - odstranění stávající konstrukce vozovky pro chodník u dopravního ostrůvků 16,0m2 x 0,1m = 1,6m3 
Celkem: 1,1+5,2+1,0+2,8+1,6=11,700 [A]</t>
  </si>
  <si>
    <t>11315R</t>
  </si>
  <si>
    <t>ODSTRANĚNÍ KRYTU ZPEVNĚNÝCH PLOCH Z BETONU</t>
  </si>
  <si>
    <t>Včetně poplatku za skládku/recyklaci</t>
  </si>
  <si>
    <t>Odstranění betonového povrchu u č.p. 111, tloušťka 0,1m 
8m2*0,1m=0,800 [A]</t>
  </si>
  <si>
    <t>Pravá strana: 
vjezd 0,532 km, 0,535 km: 8m2*0,1m=0,800 [A] 
vjezd 0,578 km, ul. Příkré: 7m2*0,1m=0,700 [B] 
vjezd 0,319 km: 8m2*0,1m=0,800 [C] 
Levá strana:  
vjezd 0,435 km: 8,5m2*0,1m=0,850 [D] 
Celkem: A+B+C+D=3,150 [E]</t>
  </si>
  <si>
    <t>Betonové dlaždice Včetně poplatku za skládku/recyklaci</t>
  </si>
  <si>
    <t>Odstranění stávajích betonových dlaždic ze stávajícího chodníku, tl. 40mm 
Pravá strana m2:  
vstup 0,299 km: 1,25=1,250 [A] 
vstup 0,312 km: 2,0=2,000 [B] 
dvoj-vjezd 0,345 km: 14,5=14,500 [C] 
vstup 0,359 km: 2,75=2,750 [D] 
před č.p. 436, 437: 34=34,000 [E] 
před č.p. 438, 439, 440: 48=48,000 [F] 
vjezd 0,485 km: 4,5=4,500 [G] 
vjezd 0,501 km a 0,504 km: 7,5=7,500 [H] 
Celkem pravá strana: A+B+C+D+E+F+G+H=114,500 [I] 
Levá strana m2: 
0,195 km(ulice na Strži) až č.p. 119: 33=33,000 [J] 
před č.p. 121: 12=12,000 [K] 
nároží před č.p. 111: 50=50,000 [L] 
0,280 km-0,337 km: 85=85,000 [M] 
0,341 km-0,375 km: 56=56,000 [N] 
0,409 km-0,424 km: 19=19,000 [O] 
před č.p. 1069: 40=40,000 [P] 
0,557km-0,597 km: 27=27,000 [Q] 
0,526 km-0,555 km: 33,5=33,500 [R] 
Celkem levá strana: J+K+L+M+N+O+P+Q+R=355,500 [S] 
CELKEM m2: I+S=470,000 [T] 
Celkem m3: T*0,04=18,800 [U]</t>
  </si>
  <si>
    <t>Zámková dlažba Včetně poplatku za skládku/recyklaci</t>
  </si>
  <si>
    <t>Odstranění zámkové dlažby, 
chodník před č.p. 129, 122: 17,75m2 x 0,06m (tl. dlažby) = 1,1m3 
ulice Staropacká: 46,0m2 x 0,06m = 2,8m3 
odstranění zámkové dlažby před č.p.121,129: 31,0m2 x 0,06m = 1,9m3 
Celkem: 1,1+2,8+1,9=5,800 [A]</t>
  </si>
  <si>
    <t>Odstranění konstrukční vrstvy  
Pravá strana: 
vstup km 0,298 60 - 1,25m2 x 0,2m = 0,25m3 
vstup km 0,311 75 - 2,0m2 x 0,2m = 0,4m3 
dvoj-vjezd - km 0,344 50, 349 80 - 14,5m2 x 0,2m = 2,9m3 
vstup km 0,358 80 - 2,75m2 x 0,2m = 0,55m3 
před č.p.436, 437 - 34,0m2 x 0,2m = 6,8m3 
před č.p. 438, 439, 440 - 48,0m2 x 0,2m = 9,6m3 
vjezd km 0,484 86 - 4,5m2 x 0,2m = 0,9m3 
vjezd km 0,500 85, 0,503 92 - 7,5m2 x 0,2m = 1,5m3 
Celkem pravá strana: 0,25 + 0,4 + 2,9 + 0,55 + 6,8 + 9,6 + 0,9 + 1,5 =22,900 [A] 
Levá strana: 
od ulice Na Strži (km 0,195) - až před č.p.119 - 33,0m2 x 0,2m = 6,6m3 
před č.p. 121 (bet. dl) - 12,0m2 x 0,2m= 2,4m3 
před č.p. 121,129 (ZD) - 31,0m2 x 0,2(hloubka výkopu) = 6,2m3 
nároží před č.p. 111 - 50,0m2 x 0,2m = 10,0m3 
km 0,280 - km 0,337 - 85,0m2 x 0,11m (zelené pásy) = 9,40m3 
km 0,341 - km 0,375 - 56,0m2 x 0,11m (zelené pásy) = 6,2m3  
km 0,409 - km 0,424 - 19,0m2 x 0,11m (zelené pásy) = 2,1m3 
před č.p. 1069 - 40,0m2 x 0,11m (zelené pásy) = 4,4m3 
km 0,557 až do km 0,597 - 27,0m2 x 0,11 (zelené pásy)m = 3,0m3 
km 0,526 až do km 0,554 50 - 33,50m2 x 0,11 (zelené pásy)= 3,75m3 
vjezd km 0,339 - 8,5m2 x 0,2m = 1,7m3 
chodník před č.p. 129, 122,17,75m2 x 0,2m  = 3,6m3 
ulice Staropacká 46,0m2 x 0,2m = 9,2m3 
Celkem levá strana: 6,6 + 2,4+ 6,2+10,0+9,4+6,2+2,1+4,4+3,0+3,75+1,70+3,6+9,2=68,550 [B] 
Celkem: A+B=91,450 [C]</t>
  </si>
  <si>
    <t>11333R</t>
  </si>
  <si>
    <t>ODSTRANĚNÍ PODKLADU ZPEVNĚNÝCH PLOCH S ASFALT POJIVEM</t>
  </si>
  <si>
    <t>Odstranění stávající konstrukce vozovky pro chodník u dopravního ostrůvků 
Levá strana: 
od ulice Na Strži a před č.p. 118, 119 - 11,50m2 x 0,09m = 1,1m3 
zelený ostrůvek před č.p. 129 až po vjezd k č.p. 129 - 52,0m2 x 0,09m =4,75m3 
ostrůvek před č.p. 81 - 28,0m2 x 0,09 = 2,6m3 
odstranění stávající konstrukce vozovky pro chodník u dopravního ostrůvků 16,0m2 x 0,09m = 1,5m3 
Celkem: 1,1+4,75+2,6+1,5=9,950 [B]</t>
  </si>
  <si>
    <t>11337R</t>
  </si>
  <si>
    <t>ODSTRANĚNÍ PODKLADU ZPEVNĚNÝCH PLOCH Z DLAŽEBNÍCH KOSTEK</t>
  </si>
  <si>
    <t>Odstranění stávající konstrukce vozovky pro chodník u dopravního ostrůvku 
Levá strana 
od ulice Na Strži a před č.p. 118, 119 - 11,50m2 x 0,06m = 0,7m3 
zelený ostrůvek před č.p. 129 až po vjezd k č.p. 129 - 52,0m2 x 0,06m =3,2m3 
odstranění stávající konstrukce vozovky pro chodník u dopravního ostrůvků 16,0m2 x 0,06m = 1,0m3 
Celkem: 0,7+3,2+1=4,900 [A]</t>
  </si>
  <si>
    <t>11343R</t>
  </si>
  <si>
    <t>ODSTRAN KRYTU ZPEVNĚNÝCH PLOCH S ASFALT POJIVEM VČET PODKLADU</t>
  </si>
  <si>
    <t>Odstranění stávající konstrukce včetně krytu chodníku podél úpravy, tl. 300mm 
ulice Šlejharova - 38m2 
ulice Kotlíkova - 14m2 
Celkem m2:  38+14=52,000 [A] 
Celkem: A*0,3=15,600 [B]</t>
  </si>
  <si>
    <t>11353</t>
  </si>
  <si>
    <t>ODSTRANĚNÍ CHODNÍKOVÝCH KAMENNÝCH OBRUBNÍKŮ</t>
  </si>
  <si>
    <t>Odstranění po levé straně cca 0,200-0,243 km 
43=43,000 [A]</t>
  </si>
  <si>
    <t>Výkop po novou zemní pláň chodníků a zelených pásů podél chodníku 
Pravá strana 
vstup km 0,298 60 - 1,25m2 x 0,1m (tloušťka) = 0,15m3 
vstup km 0,311 75 - 2,0m2 x 0,1m (tloušťka) = 0,1m3 
vjezd km 0,319 - 8,0m2 x 0,34m (tloušťka) = 2,75m3 
dvoj-vjezd - km 0,344 50, 349 80 - 14,5m2 x 0,15m (tloušťka) = 2,2m3  
vstup km 0,358 80 - 2,75m2 x 0,1m (tloušťka) = 0,3m3 
vjezd km 0,484 86 - 4,5m2 x 0,15m (tl.)= 0,7m3 
vjezd km 0,500 85, 0,503 92 - 7,5m2 x 0,15m (tl.) = 1,2m3 
před č.p.436, 437 - 34,0m2 x 0,1m (tl.)= 3,4m3 
před č.p. 438, 439, 440 - 48,0m2 x 0,1m (tl.) = 4,8m3 
vjezd km 0,577 79, ulice Příkré - 7,0m2 x 0,34m (tloušťka)= 2,4 m3 
Celkem pravá strana: 0,15+0,1+2,75+2,2+0,3+0,7+1,2+3,4+4,8+2,4=18,000 [A] 
Levá strana  
vjezd km 0,095 60 , km 0,100 - 23,0m2 x 0,44m (tloušťka) = 10,2m3 
od ulice Na Strži (km 0,195) - až před č.p.119 (chodník)- 33,0m2 x 0,10m (tloušťka) = 3,3m3 
od ulice Na Strži a před č.p. 118, 119 (vozovka)- 11,50m2 x 0,11m = 1,3m3 
před č.p. 121,129 (ZD) - 31,0m2 x 0,05 (hloubka výkopu) = 1,6m3 
zelený ostrůvek před č.p. 129 až po vjezd k č.p. 129 - 52,0m2 x 0,11m =5,75m3 
 odstranění stávající konstrukce vozovky pro chodník u dopravního ostrůvků (km 0,223) 
16,0m2 x 0,1m (tlouška výkopu po zemní pláň chodníku)=1,6m3 
nároží před č.p. 111 - 50,0m2 x 0,1m = 5,0m3 
před č.p. 121 - 12,0m2 x 0,05m (hloubka výkopu) = 0,6m3 
vstup km 0,307 - 5,0m2 x 0,14m(tloušťka) = 0,7m3 
vjezd km 0,339 - 10m2 x 0,14m = 1,4m3 
vjezd km 0,435 25 - 8,5m2 x 0,14m = 1,2m3 
vjezd km 0,453 05 - 10,0m2 x 0,14m = 1,4m3 
vstup km 0,537 57 - 1,75m2 x 0,14m = 0,3m3 
km 0,566 - zpevnění podél parkovacích stání - 13,0m2 x 0,14m = 1,9m3 
chodník před č.p. 129, 122:17,75m2 x 0,1m = 1,8m3 
ulice Staropacká: 46,0m2 x 0,1m = 4,6m3 
Celkem levá strana: 10,2+3,3+1,3+1,6+5,75+1,6+5,0+0,6+0,7+1,4+1,2+1,4+0,3+1,9+1,8+4,6=42,650 [B] 
CELKEM: A+B=60,650 [C]</t>
  </si>
  <si>
    <t>Výkop rýhy pro základ oplocení u pozemku p.č. 2587/7: 19m(délka) *0,5 m (šířka) *0,8m (hloubka)=7,600 [A] 
Výkop pro patky nových sloupků oploceni v  ulici Šlejahrova p.č. 2606/3: 4ks  *0,1m2 (plocha patky) *0,8(hloubka patky)=0,320 [B] 
Celkem: A+B=7,920 [C]</t>
  </si>
  <si>
    <t>17110</t>
  </si>
  <si>
    <t>ULOŽENÍ SYPANINY DO NÁSYPŮ SE ZHUTNĚNÍM</t>
  </si>
  <si>
    <t>terení úpravy u nového schodiště č.p. 483  
zřizení zemního tělesa  
materiál vhodný z výkopu 
3,0m (šířka) *1,85m (délka) *0,5m (výška) =2,775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</si>
  <si>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</si>
  <si>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Dle položky č. 13273R: 7,92=7,920 [A] 
Dle položky č. 12373R: 60,65=60,650 [B] 
Celkem: A+B=68,570 [C]</t>
  </si>
  <si>
    <t>K pol. 56334: 52=52,000 [A] 
K pol. 56335: 441,688=441,688 [B] 
K pol. 56336: 146,94=146,940 [C] 
Celkem: A+B+C=640,628 [D]</t>
  </si>
  <si>
    <t>Beton pro založení oplocení a základové patky pro schodiště 
základová patka pro schodiště před č.p. 483, č.p. 482, č.p. 92: 1,20 m * 0,25 m * 0,25 m =0,075 [A] 
A*3=0,225 [B] 
Betonové lože pro schodišťové stupně na zídkách 
před č.p. 481 - 0,15m3 
km 0,505 - 0,20m3 
km 0,530 - 0,20m3 
km 0,540 - 0,20m3 
km 0,570 - 0,20m3 
Celkem: 0,15+0,2+0,2+0,2+0,2=0,950 [C] 
Základ nového oplocení na p.č. 2587/7: 19,0m(délka) *0,5m (šířka) *0,80m (hlouka)=7,600 [D] 
Patky pro sloupky oplocení v  ulici Šlejahrova p.č. 2606/3: 4ks  *0,1m2 (plocha patky) *0,8 (hloubka patky) =0,320 [E] 
Celkem: B+C+D+E=9,095 [F]</t>
  </si>
  <si>
    <t>Nové oplocení na pozemku 2587/4 
kamenná podezdívka nového oplocení, konstrukce bude provedena jako stávající oplocení, materiál z nákupu 
0,6m (výška) *0,35m (šířka) *20,0m (19,0m + délka 1,0m na provázání)=4,200 [A]</t>
  </si>
  <si>
    <t>33817A</t>
  </si>
  <si>
    <t>SLOUPKY OHRADNÍ A PLOTOVÉ Z DÍLCŮ KOVOVÝCH KOTVENÉ DO PATEK NEBO BERANĚNÉ</t>
  </si>
  <si>
    <t>4ks ocelového  sloupku potaženého plastem , v provedení stajívajícího oplocení  
0,01*4=0,040 [A]</t>
  </si>
  <si>
    <t>342114</t>
  </si>
  <si>
    <t>STĚNY A PŘÍČKY VÝPLŇ A ODDĚL Z DÍLCŮ BETON DO C25/30</t>
  </si>
  <si>
    <t>Podhrabové desky pro nové oplocení v nároží ulice Šlejharova (p.č.2606/3) 
12m (délka) *0,3m (výška) *0,05m (tloušťka)=0,180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</si>
  <si>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</si>
  <si>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43419</t>
  </si>
  <si>
    <t>SCHODIŠŤOVÉ STUPNĚ, Z DÍLCŮ KAMENNÝCH</t>
  </si>
  <si>
    <t>Schodišťové stupně pro zajištění vstupů do objektu, na zídky, včetně lože 
kompletní provedení včetně všech souvisejících prací  
Pravá strana: 
vstup k č.p. 483  - 0,45m3 
předpokládá se 7ks, šířky 0,35, délky 1,2, výšky 0,15m 
vstup km 0,272 35 - vstup k č.p. 482 - 0,85m3 
předpokladáj se 7ks stupňu ve stávající délce 
vstup k č.p. 481 - 0,15m3 + 0,70m3 (úprava vstupů) = 0,85m3 
předpokladají dva schodišťové stupně, které budou upraveny podle podezdívky objektu a její návaznosti do ulice Šlejharova 
vstup k č.p. 524 doplnění vstupního schodu - 0,4m3 
km 0,504 87 stupňě na chodník na zídce -0,35m3 
předpokládají se čtyři schodišťové stupně  
vstup k č.p. 436 doplnění vstupního schodu - 0,2m3 
vstup k č.p. 437 dopnění vstupního schodu  - 0,2m3 
stupně na chodník na zídce km 0,530 - 0,2m3 
předpokladájí se tři schodišťové stupně  
stupně na chodník na zídce km 0,537 - 0,2m3 
předpokladájí se čtyři schodišťové stupně 0,3m3 
vstup k č.p. 439 dopnění vstupního schodu  - 0,20m3 
vstup k č.p. 440 dopnění vstupního schodu  - 0,20m3 
stupně na chodník na zídce km 0,537 - 0,25m3 
předpokladájí se tři schodišťové stupně 
Celkem pravá strana: 0,45+0,85+0,85+0,4+0,35+0,2+0,2+0,2+0,2+0,3+0,2+0,2+0,25=4,650 [A] 
Levá strana: 
před č.p. 92 schody pod betonovou palisádu - 0,25m3 
předpokladájí se tři schodišťové stupně  
Celkem levá strana: 0,25=0,250 [B] 
Celkem: A+B=4,900 [C]</t>
  </si>
  <si>
    <t>56330</t>
  </si>
  <si>
    <t>VOZOVKOVÉ VRSTVY ZE ŠTĚRKODRTI</t>
  </si>
  <si>
    <t>Konstrukční vrstva pro schodišťové stupně  
před č.p. 483 - 1,2m (šířka) x 0,35 (tloušťka) x 2,5m (délka podsypu) =1,1m3 
před č.p. 92 - 1,13m (délka podyspu) x 0,70m (výška) x 1,5m (šířka) = 1,2m3 
Celkem: 1,1+1,2=2,300 [A]</t>
  </si>
  <si>
    <t>56334</t>
  </si>
  <si>
    <t>VOZOVKOVÉ VRSTVY ZE ŠTĚRKODRTI TL. DO 200MM</t>
  </si>
  <si>
    <t>Úprava stávajících chodníku podél nové obruby, tloušťka 0,20m 
ulice Šlejharova -  38m2 
ulice Kotlíkova - 14m2 
Celkem: 38+14=52,000 [A]</t>
  </si>
  <si>
    <t>56335</t>
  </si>
  <si>
    <t>VOZOVKOVÉ VRSTVY ZE ŠTĚRKODRTI TL. DO 250MM</t>
  </si>
  <si>
    <t>Konstrukční vrstva chodníku, tloušťka min.  0,25m 
Pravá strana: 
vstup k č.p.482 - 3,5 m2 
chodník, vstupy - před č.p. 483, 481 - 12,0m2 
vstup k č.p.485 -  1,25m2 
vstup k č.p. 489 - 2,0m2 
vstup km 0,358 50 - 2,75m2  
chodník na zídce před č.p. 436, 437 - 34,0m2 
chodník na zídce před č.p. 438, 439 - 52,0m2 
Celkem pravá strana: 3,5+12+1,25+2+2,75+34+52=107,500 [A]  
Levá strana: 
km 0,193-0,287 - 163 m2 
ostrůvek - 6,45m2 
vstup v km 0,307 -  3,5m2 
vstupy km 0,460,0,473 25 -  2,0m2 
chodník před č.p.92 (pod palisádami) - 13,0m2 
vstup v km 0,537 57 - 1,75m2 
zpevněná plocha parkovacích stání (km0,566) - 13,0m2 
ulice Staropacká chodník - 46,0m2  
Celkem levá strana: 163+6,45+3,5+2+13+1,75+13+46=248,700 [B] 
K pol. 58271 a 58241: 12,9+7,4=20,300 [C] 
Celkem: (A+B+C)*1,24=466,860 [D]</t>
  </si>
  <si>
    <t>Konstrukční vrstva vjezdu, tloušťka konstrukce 0,3m  
Pravá strana: 
vjezd v km  0,198 65 - 3,5m2 
vjezd  km 0,319 - 8,0m2 
dvoj-vjezd km 0,344 50, km 0,349 80 - 14,50m2 15,2 m2 
vjezd v km 0,500 85, km  0,503 92 - 7,5m2 
vjezd v km 0,532 38, km 0,535 40 - 8,0m2 
vjezd 0,577 79, ulice Příkrá - 14,0m2 
Celkem pravá strana: 3,5+8,0+15,2+7,5+8,0+14,0=56,200 [A] 
Levá strana: 
vjezd km 0,095 60, km 0,100 - 23,0m2  
vjezd km 0,240 - 11,0m2 
vjezd v km 0,339 - 9,5m2 
vjezd v  km 0,435 25 - 8,5m2 
vjezd v km 0,453 05 - 10,0m2 
Celkem levá strana: 23+11+9,5+8,5+10=62,000 [B] 
Celkem: (A+B)*1,24=146,568 [C]</t>
  </si>
  <si>
    <t>56362</t>
  </si>
  <si>
    <t>VOZOVKOVÉ VRSTVY Z RECYKLOVANÉHO MATERIÁLU TL DO 100MM</t>
  </si>
  <si>
    <t>Úprava stávajících chodníku podél nové obruby, tloušťka 0,06m 
ulice Šlejharova - 38m2 
ulice Kotlíkova - 14 m2 
Celkem: 38+14=52,000 [A]m2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</si>
  <si>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</si>
  <si>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56960</t>
  </si>
  <si>
    <t>ZPEVNĚNÍ KRAJNIC Z RECYKLOVANÉHO MATERIÁLU</t>
  </si>
  <si>
    <t>Úprava vjezdu na parkoviště km 0,624 72 , plynulé napojení na stávající povrch parkovíště 
tloušťka 0,15m  
14,0m2*0,15m=2,100 [A]</t>
  </si>
  <si>
    <t>574A31</t>
  </si>
  <si>
    <t>ASFALTOVÝ BETON PRO OBRUSNÉ VRSTVY ACO 8 TL. 40MM</t>
  </si>
  <si>
    <t>Krytová vrstva upraveného chodníku 
ulice Šlejharova - 36m2 
ulice Kotlíkova - 14m2 
Celkem: 36+14=50,000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</si>
  <si>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</si>
  <si>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Povrch vjezdu na sousední pozemky 
žulové kostky 10/10, včetně lože drcené kamenivo tloušťky 40,0mm 
Pravá strana: 
vjezd v km  0,198 65 - 3,5m2 
vjezd  km 0,319 - 8,0m2 
dvoj-vjezd km 0,344 50, km 0,349 80 - 15,2 m2 
vjezd v km 0,500 85, km  0,503 92 - 7,5m2 
vjezd v km 0,532 38, km 0,535 40 - 8,0m2 
vjezd 0,577 79, ulice Příkrá - 14,0m2 
Celkem pravá strana: 3,5+8,0+15,2+7,5+8,0+14,0=56,200 [A] 
Levá strana 
vjezd km 0,095 60, km 0,100 - 23,0m2  
vjezd km 0,240 - 11,0m2 
vjezd v km 0,339 - 9,5m2 
vjezd v  km 0,435 25 - 8,5m2 
vjezd v km 0,453 05 - 10,0m2 
Celkem levá strana: 23+11+9,5+8,5+10=62,000 [B] 
Celkem: A+B=118,200 [C]</t>
  </si>
  <si>
    <t>Povrch chodníku, kamenná kostka, tloušťky 60,0mm, barva šedá  
včetně lože - drcené kamenivo - tloušťka 30,0mm 
Pravá strana: 
vstup k č.p.482 - 3,5 m2 
chodník, vstupy č.p. 481 - 12,0m2 
vstup k č.p.485 -  1,25m2 
vstup k č.p. 489 - 2,0m2 
vstup km 0,358 50 - 2,75m2  
chodník na zídce před č.p. 436, 437 -  34,0m2 
chodník na zídce před č.p. 438, 439 -  52,0m2 
Celkem pravá strana:3,5+12+1,25+2+2,75+34+52=107,500 [A]  
Levá strana: 
km 0,193-0,287 - 163 m2 
ostrůvek - 6,45m2 
vstup km 0,307 - 3,5m2 
vstupy km 0,460, km 473 25 -  2,0m2 
chodník před č.p. 92 (pod palisádami) - 13,0m2  
vstup v km 0,537 57 - 1,75m2 
zpevnění v km 0,566 - 13,0m2 
ulice StaroPacká - 46,0m2 
Celkem levá strana: 163+3,5+2+13+1,75+13+46+6,45=248,700 [B]  
Celkem: A+B=356,200 [C]</t>
  </si>
  <si>
    <t>Ohraničení varovných a signální pásů a umělé vodicí linie - bezbarierová úprava, tloušťka desky 80,0mm, hladký povrch,včetně lože drcené kamenivo 30,0mm 
nároží ulice Na Strži - 0,9m2 
přechod km 0,226 (levá strana + ostrůvek) =5,0 m2 
vstup km 0,285 75 - 0,9m2 
vstup km 0,307 - 0,6m2 
Celkem: 0,9+5+0,9+0,6=7,400 [A]</t>
  </si>
  <si>
    <t>58261A</t>
  </si>
  <si>
    <t>KRYTY Z BETON DLAŽDIC SE ZÁMKEM BAREV RELIÉF TL 60MM DO LOŽE Z KAM</t>
  </si>
  <si>
    <t>Reliéfní dlažba červená tl. 60 mm vč. štěrkopískového lože tl. 30 mm</t>
  </si>
  <si>
    <t>ulice Šlejharova: 2=2,000 [A]</t>
  </si>
  <si>
    <t>Materiál konglomerovaný kámen, inženýrský kámen (polymerbeton), varovné a signální pásy v chodníku, barva bíla, tloušťka min. 60,0mm 
dlažba musí splňovat NV 163/2002 Sb. A TN TZÚS 12.03.04.-06 
včetně lože - drcené kamenivo tloušťky 30,0mm 
nároží ulice Na Strži - 1,50m2 
přechod km 0,226 (levá strana + ostrůvek) = 9,0 m2 
vstup km 0,285 75 -  1,5m2 
vstup km 0,307 - 0,9m2 
Celkem: 1,5+9,0+1,5+0,9=12,900 [A]</t>
  </si>
  <si>
    <t>711116</t>
  </si>
  <si>
    <t>IZOLACE BĚŽN KONSTR PROTI ZEM VLHK Z MĚKČ PVC</t>
  </si>
  <si>
    <t>Izolace objektu sousedícího se stavbou chodníkem  
materiál nopová fólie  
Pravá strana: 
za schodistě u objektu č.p.483 - 3,5m  
před vstupem do č.p. 482 - 1,65m 
před vstupem č.p. 481 - 9,0m 
chodník na zídce před č.p.436, 437 - 26,50m 
chodník na zídce před č.p. 438, 439,440 - 39,0m 
před č.p. 473 - délka 15,5m 
před č.p. 476 - délka 15,0m 
před č.p. 477 - délka 15,50m 
před č.p. 478 - 21,5m 
před č.p. 542, 541 - 19,0m  
Celkem pravá strana: 3,5+1,65+9+26,5+39+15,5+15+15,5+21,5+19=166,150 [A]  
Levá strana: 
před č.p. 121 a č.p. 129 - 19,0m 
před č.p. 122 - 13,0m 
před č.p. 111 - 22,0m 
km 0,435 25 - 3,0m  
před č.p. 92 - 12,50m 
před č.p. 84,83 -15,0m  
před č.p. 81 - 17,5m 
před č.p. 202 - 18,0m 
Celkem levá strana: 19+13+22+3+12,5+15+17,5+18=120,000 [B] 
Celkem m: A+B=286,150 [C]  
Celkem m2: C*0,75(šířka)=214,613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</si>
  <si>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</si>
  <si>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Zřízení  výplně nového oplocení 2587/7, provedení bude ve stejném provedení jako stávající výplň oplocení 
včetně nátěru  
19,0m (délka) *1,8m (výška) =34,200 [A]</t>
  </si>
  <si>
    <t>76792</t>
  </si>
  <si>
    <t>OPLOCENÍ Z DRÁTĚNÉHO PLETIVA POTAŽENÉHO PLASTEM</t>
  </si>
  <si>
    <t>Oplocení v nároží ulice Šlejharova (p.č. 2606 /3), provedení jako stávající oplocení 
12m *2m =24,000 [A]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</si>
  <si>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</si>
  <si>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89738</t>
  </si>
  <si>
    <t>VPUSŤ DVORNÍ Z PLASTŮ</t>
  </si>
  <si>
    <t>Vpusť umístěna do nejnižšího místa před domem č.p. 92: 1=1,000 [A]</t>
  </si>
  <si>
    <t>položka zahrnuje:  
dodávku a osazení předepsaného dílce včetně mříže  
předepsané podkladní konstrukce</t>
  </si>
  <si>
    <t>Úprava výšky poklopů do nové úrovně chodníků 
2=2,000 [A]</t>
  </si>
  <si>
    <t>Žulový kamenný obrubík, šířka 0,15m, včetně bet. Lože min. tloušťky 0,15, min. C 20/25nXF3 
Pravá strana: 
vjezd km 0,198 65 - 8,0m 
vstup 298 60 - 3,0m 
vstup 0,311 75 - 4,0m 
vjezd km 0,319 - 8,0m 
vjezd km 0,344 50, km 349 80 - 13,0m 
vstup km 0,358 50 - 3,0m 
vjezd km 0,484 86 - 6,0m  
vjezd km 0,500 85, 503 92 - 7,0m 
vjezd km 0,532 38, 535 40 - 9,0m 
vjezd km 0,577 79, km 0,580 50 - 11,0m 
Celkem pravá strana: 8+3+4+8+13+3+6+7+9+11=72,000 [A] 
Levá strana: 
vjezd k č.p. km 0,095 60, km 0,100 - 15m 
km 0,224 - ohraničení zelených ostrůvků - 24m 
vjezd km 0,240 - 12,0m 
chodník před č.p. 111 - 10,0m 
vstup v km 0,285 75 - 6,5m 
vstup v km 0,307 00 - 7,0m 
vjezd v km 0,339 - 9,5m 
vjezd v km 0,435 25 - 8,5m 
vjezd v km 0,453 05 -  8,5m 
vstupy v km 0,460, km 0,473 25, 0,537 -  8,0m 
Celkem levá strana: 15+24+12+10+6,5+7+9,5+8,5+8,5+8=109,000 [B] 
Celkem: A+B=181,000 [C]</t>
  </si>
  <si>
    <t>39</t>
  </si>
  <si>
    <t>966128R</t>
  </si>
  <si>
    <t>BOURÁNÍ KONSTRUKCÍ Z KAMENE NA SUCHO S ODVOZEM DO 20KM</t>
  </si>
  <si>
    <t>Odstranění stávajících konstrukcí 
kamenné schody v km 0,272 35 před č.p. 482, (1,7m x 0,25 x 0,25) x 9ks = 9,75m3  
kamenné schody v km 0,358 80 před č.p. 434 (1,7m x 0,25 x 0,25) x 4ks = 0,50m3 
kamenné schody u kamenné zídky u č.p. 436 a 437 (1,7m x 0,25 x 0,25m) x 5 ks = 0,6m3 
kamenné schody u kamenné zídky cca od km 0,504 87 až do km 0,530 (1,70m x 0,25 x 0,25) x 7 = 0,75m3 
kamenné schody u kamenné zídky cca od km 0,537 až do km 0,575 (1,7m x 0,25 x 0,25) x 7 = 0,75m3 
odstranění schodů před č.p. 92 (1,6m x 0,25 x 0,25) x 4 = 0,4m3 
odstranění kamenné dlažby před č.p. 481: 10,0m2 x 0,25m = 2,5m3   
odstranění kamenné dlažby před č.p. 92: 16,0m2 x 0,25m3 = 4,0m3 
odstranění vstupních schodů před vstupy: č.p. 436, 437, 438, 439, 440 - 0,25m3 x 5= 1,25m3 
Celkem: 9,75+0,2+0,6+0,75+0,75+0,4+2,5+4,0+1,25=20,200 [A]</t>
  </si>
  <si>
    <t>40</t>
  </si>
  <si>
    <t>96613.R</t>
  </si>
  <si>
    <t>BOURÁNÍ KONSTRUKCÍ Z KAMENE NA MC</t>
  </si>
  <si>
    <t>kamenné schody u č.p. 481 (1,15m x 0,25x 0,25) x 4 = 0,3m3 
0,3=0,300 [A]</t>
  </si>
  <si>
    <t>41</t>
  </si>
  <si>
    <t>96614.R</t>
  </si>
  <si>
    <t>BOURÁNÍ KONSTRUKCÍ Z CIHEL A TVÁRNIC</t>
  </si>
  <si>
    <t>Odstranění zděné zídky a sloupku u č.p. 483  
2,0m2 (plocha zídky a sloupku) *1,0m (výška) =2,000 [A]</t>
  </si>
  <si>
    <t>42</t>
  </si>
  <si>
    <t>Odstranění betonové konstrukce schodiště  
před č.p. 483   
3,5m (délka) *1,85m (šířka) *0,6m (výška) =3,885 [A]</t>
  </si>
  <si>
    <t>43</t>
  </si>
  <si>
    <t>Odstranění stávajícího dřevěného oplocení u p.č.  2587/7, včetně sloupků 
(km 0,280 až km 0,303) 
Celkem: 23=23,000 [A]</t>
  </si>
  <si>
    <t>44</t>
  </si>
  <si>
    <t>Odstranění oplocení u pozemku 7,5m  
v nároží ulice Šlejharova, včetně sloupků, základů a podhrabových desek 
Celková délka: 7,5=7,500 [A]</t>
  </si>
  <si>
    <t>45</t>
  </si>
  <si>
    <t>Odstranění podezdívky oplocení v potřebném rozsahu na p.č. 2587/7 
(staničení km 0,280 až km 0,303) 
23,5m (délka) x 0,40m (šířka) x 0,5m (výška) = 4,7m3 
4,7=4,700 [A]</t>
  </si>
  <si>
    <t>SO 102.3</t>
  </si>
  <si>
    <t>Chodníky pro pěší km 0,000-0,104 vpravo - neuznatelné</t>
  </si>
  <si>
    <t>Odstranění stávajích dlaždic ze stávajícího chodníku. Tloušťka dlaždic 40 mm. 
Pravá strana: 
od 0,000 - 0,100 km: 142,0m2*0,04=5,680 [A]</t>
  </si>
  <si>
    <t>Odstranění stávající konstrukce chodníků. 
Pravá strana: 
0,000 - 0,100 km: 100*0,2*2,37=47,400 [A]</t>
  </si>
  <si>
    <t>Pravá strana: 
0,032 - 0,100: 68,0=68,000 [A]</t>
  </si>
  <si>
    <t>Pravá strana: 
0,00-0,100 km: 100*0,13*2,45=31,850 [A]</t>
  </si>
  <si>
    <t>K pol. 12373R: 31,85=31,850 [A]</t>
  </si>
  <si>
    <t>K pol.56336: 236,468=236,468 [A]</t>
  </si>
  <si>
    <t>Konstrukčních vrstva - chodníku ve vjezdech, tloušťka vrstvy min 0,30m 
Konstrukčních vrstva - chodníku, tloušťka vrstvy min. 0,25m 
K pol. 58271: 10,2 
K pol. 58241: 6,9 
K pol. 582311: 155 
K pol. 58221: 18,6 
Celkem: (10,2+6,9+155+18,6)*1,24=236,468 [A]</t>
  </si>
  <si>
    <t>Povrch vjezdu na sousední pozemky 
žulové kostky 10/10, včetně lože drcené kamenivo tloušťky 40,0mm 
Pravá strana: 
vjezd v km  0,030 - 18,6=18,600 [A]</t>
  </si>
  <si>
    <t>Povrch chodníku, kamenná kostka, tloušťky 60,0mm, barva šedá  
včetně lože - drcené kamenivo - tloušťka 30,0mm 
Pravá strana: 
0,000-0,100 km (ulice Šlejharova) - 155,0=155,000 [A]</t>
  </si>
  <si>
    <t>Ohraničení varovných a signální pásů - bezbarierová úprava, tloušťka desky 80,0mm, hladký povrch,včetně lože drcené kamenivo 30,0mm 
Troj-vjezd 0,031 km - 4,7m2 
Nároží ulice Šlejharova - 2,2 m2 
4,7+2,2=6,900 [A]</t>
  </si>
  <si>
    <t>Materiá:l konglomerovaný kámen, inženýrský kámen (polymerbeton), varovné a signální pásy v chodníku, barva bíla, tloušťka min. 60,0mm 
Dlažba musí splňovat NV 163/2002 Sb. A TN TZÚS 12.03.04.-06 
Včetně lože - drcené kamenivo tloušťky 30,0mm 
Ulice Šlejharova - 3,2 m2 
3,2=3,200 [A] 
Umělá vodicí linie, šířka 0,40m, barva bílá, tloušťka 80mm 
Včetně lože do drcené kamenivo v tloušťce 30,mm 
Pravá strana: 
Troj-vjezd 0,031 km - 7,0m2 
7,0=7,000 [B] 
Celkem: A+B=10,200 [C]</t>
  </si>
  <si>
    <t>Úprava výšky šoupat do nové úrovně chodníků: 4=4,000 [A]</t>
  </si>
  <si>
    <t>Žulový kamenný obrubník,šířka 0,15m, včetně betonového lože min. C 20/25nXF3 
Pravá strana: 78=78,000 [A]</t>
  </si>
  <si>
    <t>SO 103</t>
  </si>
  <si>
    <t>Parkoviště a úpravy MK</t>
  </si>
  <si>
    <t>11318</t>
  </si>
  <si>
    <t>Včetně poplatku za skládku/recyklaci.</t>
  </si>
  <si>
    <t>Odstranění stávajících betonových dlaždic ze stávajícího chodníku v místě pakorvacích stání. 
Tloušťka 40,0 mm 
Parkovací stání po levé straně :  
0,267 km - 26,0m2*0,04=1,040 [A]m3 
0,380 km - 26,25m2*0,04m=1,050 [B]m3 
0,443 km - 13,50m2*0,04m=0,540 [C]m3 
0,567 km - 26,25m*0,04m=1,050 [D]m3 
Celkem: A+B+C+D=3,680 [E]</t>
  </si>
  <si>
    <t>Odstranění konstrukční vrstvy  
Pravá strana:  
ulice Šlejharova - 81,0m2*0,25m=20,250 [A]m3 
ulice Lomená  (0,290 km) - 23,0m2*0,25m=5,750 [B]m3 
ulice Lomená (0,373 km) - 15,0m2*0,25m=3,750 [C]m3 
ulice Lomená (0,463 km) - 65,5m2*0,25m=16,375 [D]16,4m3 
Pravá strana celkem: A+B+C+D=46,125 [E]  
Levá strana: 
0,267 km - 26,0m2*0,2m=5,200 [F]m3 
0,380 km - 26,25m2*0,2m=5,250 [G]m3 
0,443 km - 13,5m2*0,2m=2,700 [H]m3 
0,567 km - 26,25m2*0,2m=5,250 [I]m3 
ulice Na Strži - 42,0m2*0,25m=10,500 [J]m3 
ulice Staropacká - 117,0m2*0,25m=29,250 [K]m3 
ulice Staropacká (0,425 km) - 22,5m2*0,25m=5,625 [L]m3 
č.p. 81 - 68,0m2*0,25m=17,000 [M]m3 
ulice Staropacká - 248,0m2*0,25m=62,000 [N]m3 
Levá strana celkem: F+G+H+I+J+K+L+M+N=142,775 [O] 
Celkem: E+O=188,900 [P]</t>
  </si>
  <si>
    <t>11352</t>
  </si>
  <si>
    <t>ODSTRANĚNÍ CHODNÍKOVÝCH A SILNIČNÍCH OBRUBNÍKŮ BETONOVÝCH</t>
  </si>
  <si>
    <t>Odstranění obrub v napojení místní komunikace  
ulice Šlejharovi  - délka 35,0m=35,000 [A] 
ulice Staropacká - 9,0m=9,000 [B] 
Celkem: A+B=44,000 [C]</t>
  </si>
  <si>
    <t>ulice Staropacká - 12,0m (0,240 km)+12,5m ( konec úpravy)=24,500 [A]</t>
  </si>
  <si>
    <t>11372</t>
  </si>
  <si>
    <t>FRÉZOVÁNÍ ZPEVNĚNÝCH PLOCH ASFALTOVÝCH</t>
  </si>
  <si>
    <t>Odstranění stávajícího asfaltového krytu místních komunikací  
ulice Šlejharova - 81,0m2*0,06m=4,860 [A]m3 
ulice Lomená  (0,290 km) - 23,0m2*0,06m=1,380 [B]1,4m3 
ulice Lomená (0,373 km) - 15,0m2*0,06m=0,900 [C]m3 
ulice Lomená (0,463 km) - 65,5m2*0,06m=3,930 [D]m3 
ulice Na Strži - 42,0m2*0,06m=2,520 [E]m3 
ulice Staropacká - 117,0m2*0,06m=7,020 [F]m3 
ulice Staropacká (0,425 km) - 22,5m2*0,06m=1,350 [G]m3 
č.p. 81 - 68,0m2*0,06m=4,080 [H]m3 
ulice Staropacká - 248,0m2*0,06m=14,880 [I]m3 
Celkem odstranění krytu MK: A+B+C+D+E+F+G+H+I=40,920 [J] 
Zafrézování napojení vozovky na stávající stav, tloušťka 40,0mm 
ulice Šlejharova - 60,0m2*0,04m=2,400 [K]m3 
ulice Na Strži - 11,0m2*0,04m=0,440 [L]m3 
ulice Staropacká - 8,0m2*0,04m=0,320 [M]m3 
ulice Lomená  (0,290 km) - 8,5m2*0,04m=0,340 [N]m3 
ulice Lomená (0,373 km) - 6,5m2*0,04m=0,260 [O]m3 
ulice Staropacká (0,425 km) = 10,5m2*0,04m=0,420 [P]m3 
ulice Lomená (0,463 km) - 8,0m2*0,04m  =0,320 [Q] m3 
ulice Staropacká - 8,0m2*0,04m=0,320 [R]m3 
Celkem zafrézování: K+L+M+N+O+P+Q+R=4,820 [S] 
Celkem: J+S=45,740 [T]</t>
  </si>
  <si>
    <t>Výkop po novou zemní pláň místní komunikace a parkovacích stání 
získaný materiál na skládku zhotovitele 
pravá strana 
ulice Šlejharova - 81m2*0,19m=15,390 [A]m3 
ulice Lomená  (0,290 km) - 23,0m2*0,19m=4,370 [B]m3 
ulice Lomená (0,373 km) - 15,0m2*0,19m=2,850 [C]m3 
ulice Lomená (0,463 km) - 65,5m2*0,19m=12,445 [D]m3 
Celkem výkop: A+B+C+D=35,055 [E] 
Levá strana: 
0,267 km - 26,0m2*0,15m=3,900 [F]m3 
0,380 km - 26,25m2*0,15m=3,938 [G]m3 
0,443 km - 13,5m2*0,15m=2,025 [H]m3 
0,567 km - 26,25m2*0,15m=3,938 [I]m3 
ulice Na Strži - 42,0m2*0,19m=7,980 [J]m3 
ulice Staropacká - 117,0m2*0,19m=22,230 [K]m3 
ulice Staropacká (0,425 km) - 22,5m2*0,19m=4,275 [L]m3 
č.p. 81 - 68,0m2*0,19m=12,920 [M]m3 
ulice Staropacká - 248,0m2*0,19m=47,120 [N]m3 
Celkem levá strana: F+G+H+I+J+K+L+M+N=108,326 [O] 
Výkop pro sanaci  aktivní zóny 
K pol. 17130: 1052,45*0,5=526,225 [P] 
Celkem: E+O+P=669,606 [Q]</t>
  </si>
  <si>
    <t>Výkop pro uliční vpusti: 
ulice Šlejharova - 2 ks  
ulice Na Strži - 2ks  
ulice Staropacká (0,240 km)- 2 ks  
ulice Lomená (0,376 km) - 2 ks  
ulice Lomená (0,465 km) - 1 ks  
ulice Staropacka (konec úpravy) - 3 ks  
Celkem ks: 2+2+2+2+1+3=12,000 [A] 
1,5m (hloubka)*1,5m (šířka)*1,5m ( délka)=3,375 [B]m3 
Celkem pro uliční vpusti: A*B=40,500 [C]m3 
Výkop pro přípojky vpustí: 
ulice Šlejharova - 8,0m+7,0m=15,000 [D]m 
ulice Na Strži - 3,5m+6,0m=9,500 [E]m 
ulice Staropacká (km 0,240) - 2,5m+3,0m=5,500 [F]m 
ulice Lomená (km 0,367) - 3,0m+1,0m=4,000 [G]m 
ulice Lomená (km 0,465) - 2,0m=2,000 [H] 
ulice Staropacká (konec úpravy) - 3,5m+1,0m+1,0m=5,500 [I]m 
Celkem m: D+E+F+G+H+I=41,500 [J] 
1,0m (hloubka)*0,6m (šířka) *J(délka)=24,900 [K]m3 
Celkem: C+K=65,400 [L]</t>
  </si>
  <si>
    <t>Dle položky č. 12373: 669,606=669,606 [A] 
Dle položky č. 13273: 65,4=65,400 [B] 
Celkem: A+B=735,006 [C]</t>
  </si>
  <si>
    <t>17130</t>
  </si>
  <si>
    <t>ULOŽENÍ SYPANINY DO NÁSYPŮ V AKTIVNÍ ZÓNĚ SE ZHUTNĚNÍM</t>
  </si>
  <si>
    <t>vč. materiálu</t>
  </si>
  <si>
    <t>K pol. 56335: 1052,45*0,5=526,225 [A]</t>
  </si>
  <si>
    <t>Materiál štěrkodrť, ŠD 0/63 
Zásyp po odstraněných uličních vpustí: 
ulice Šlejharova - 1 ks  
ulice Na Strži - 1 ks 
ulice Staropacká - 3 ks 
Celkem pro uliční vpusti: 5,0m3=5,000 [A] 
Zásyp po přípojkách od vpustí: 
ulice Šlejharova - 8,0m+7,0m =15,000 [B]m  
ulice Na Strži - 3,5m+6,0m=9,500 [C],m 
ulice Staropacká (0,24 km0) - 2,5m+3,0m=5,500 [D]m 
ulice Lomená (0,367 km) - 3,0m+1,0m=4,000 [E]m 
ulice Lomená (0,465 km) - 2,0m=2,000 [F] 
ulice Staropacká (konec úpravy) - 3,5m+1,0m+1,0m=5,500 [G]m 
Celkem délka: B+C+D+E+F+G=41,500 [H] 
Celkem pro přípojky: 0,7m (hloubka)*0,6m (šířka)*H (délka)=17,430 [I]m3 
Celkem: A+I=22,430 [J]</t>
  </si>
  <si>
    <t>K pol. 56335: 1052,45=1 052,450 [A]</t>
  </si>
  <si>
    <t>562131</t>
  </si>
  <si>
    <t>VOZOVKOVÉ VRSTVY Z MATERIÁLŮ STABIL CEMENTEM TŘ I TL DO 150MM</t>
  </si>
  <si>
    <t>Konstrukční vrstva parkovacích stání  
materiál SC 8/10 
Levá strana: 
0,267 km - 26,0m2+4,75m2 (rozšíření pod obrubou) =30,750 [A] m2 
0,380 km - 26,25m2+4,75m2 (rozšíření pod obrubou) =31,000 [B]m2 
0,443 km - 13,5m2+4,0m2 (rozšíření pod obrubou)=17,500 [C]m2 
0,567 km - 26,25m2+4,75m2 (rozšíření pod obrubou)=31,000 [D]m2 
Celkem: A+B+C+D=110,250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</si>
  <si>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</si>
  <si>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56333</t>
  </si>
  <si>
    <t>VOZOVKOVÉ VRSTVY ZE ŠTĚRKODRTI TL. DO 150MM</t>
  </si>
  <si>
    <t>Materiál štěrkodrť, ŠD 0/32 
Konstrukční vrstva místní komunikace 
Pravá strana: 
ulice Šlejharova - 81,0m2=81,000 [A]  
ulice Lomená  (0,290 km) - 23,0m2=23,000 [B]  
ulice Lomená (0,373 km) - 15,0m2=15,000 [C] 
ulice Lomená (0,463 km) - 65,5m2=65,500 [D]  
Celkem pravá strana: A+B+C+D=184,500 [F]m2 
Levá strana: 
ulice Na Strži - 42,0m2 =42,000 [K]m2 
ulice Staropacká - 117,0m2=117,000 [L]m2  
ulice Staropacká (0,425 km) - 22,5m2=22,500 [M]  
č.p. 81 - 68,0m2=68,000 [N] 
ulice Staropacká - 248,0m2=248,000 [O]m2 
Celkem levá strana: K+L+M+N+O=497,500 [P]m2 
Celkem: F+P=682,000 [Q]</t>
  </si>
  <si>
    <t>Materiál štěrkodrť, ŠD 0/63 
Konstrukční vrstva místní komunikace a parkovacích stání 
Pravá strana: 
ulice Šlejharova - 81,0m2=81,000 [A]  
ulice Lomená  (0,290 km) - 23,0m2=23,000 [B]  
ulice Lomená (0,373 km) - 15,0m2=15,000 [C] 
ulice Lomená (0,463 km) - 65,5m2=65,500 [D]  
ulice Šlejharova rozšíření pod obrubou a vodícím proužkem - 20,0m2=20,000 [E] 
Celkem pravá strana: A+B+C+D+E=204,500 [F]m2 
Levá strana: 
0,267 km - 26,0m2+4,75m2 (rozšíření pod obrubou) =30,750 [G]m2 
0,380 km - 26,25m2+4,75m2 (rozšíření pod obrubou) =31,000 [H]m2 
0,443 km - 13,5m2+4,0m2 (rozšíření pod obrubou)=17,500 [I]m2 
0,567 km - 26,25m2+4,75m2 (rozšíření pod obrubou)=31,000 [J]m2 
ulice Na Strži - 42,0m2 =42,000 [K]m2 
ulice Staropacká - 117,0m2+19,0m2 (rozšíření pod obrubou)=136,000 [L]m2  
ulice Staropacká (0,425 km) - 22,5m2=22,500 [M]  
č.p. 81 - 68,0m2=68,000 [N] 
ulice Staropacká - 248,0m2+17,5m2 (rozšíření podobrubou)=265,500 [O]m2 
Celkem levá strana: G+H+I+J+K+L+M+N+O=644,250 [P]m2 
Celkem: (F+P)*1,24=1 052,450 [Q]</t>
  </si>
  <si>
    <t>572123</t>
  </si>
  <si>
    <t>INFILTRAČNÍ POSTŘIK Z EMULZE DO 1,0KG/M2</t>
  </si>
  <si>
    <t>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Celkem: E+K=682,000 [L]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</si>
  <si>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</si>
  <si>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572214</t>
  </si>
  <si>
    <t>SPOJOVACÍ POSTŘIK Z MODIFIK EMULZE DO 0,5KG/M2</t>
  </si>
  <si>
    <t>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Zafrézování: 
ulice Šlejharova - 60,0+17,0m2=77,000 [L]  
ulice Na Strži - 11,0m2=11,000 [M] 
ulice Staropacká - 8,0m2=8,000 [N] 
ulice Lomená  (0,290 km) - 8,5m2=8,500 [O] 
ulice Lomená (0,373 km) - 6,5m2=6,500 [P]  
ulice Staropacká (0,425 km) = 10,5m2=10,500 [Q]  
ulice Lomená (0,463 km) - 8,0m2=8,000 [R] 
ulice Staropacká - 8,0m2=8,000 [S] 
Celkem zafrézování: L+M+N+O+P+Q+R+S=137,500 [T] 
Celkem: E+K+T=819,500 [U]</t>
  </si>
  <si>
    <t>574A34</t>
  </si>
  <si>
    <t>ASFALTOVÝ BETON PRO OBRUSNÉ VRSTVY ACO 11+, 11S TL. 40MM</t>
  </si>
  <si>
    <t>Obrusná vrstva místních komunikací 
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Zafrézování, tl. 40 mm: 
ulice Šlejharova - 60,0m2+17,0m2(úprava vjezdu)=77,000 [L]  
ulice Na Strži - 11,0m2=11,000 [M] 
ulice Staropacká - 8,0m2=8,000 [N] 
ulice Lomená  (0,290 km) - 8,5m2=8,500 [O] 
ulice Lomená (0,373 km) - 6,5m2=6,500 [P]  
ulice Staropacká (0,425 km) = 10,5m2=10,500 [Q]  
ulice Lomená (0,463 km) - 8,0m2=8,000 [R] 
ulice Staropacká - 8,0m2=8,000 [S] 
Celkem zafrézování: L+M+N+O+P+Q+R+S=137,500 [T] 
Celkem: E+K+T=819,500 [U]</t>
  </si>
  <si>
    <t>574E66</t>
  </si>
  <si>
    <t>ASFALTOVÝ BETON PRO PODKLADNÍ VRSTVY ACP 16+, 16S TL. 70MM</t>
  </si>
  <si>
    <t>Tloušťka pokladní vrstvy 70,0mm 
Pravá strana: 
ulice Šlejharova - 81,0m2=81,000 [A]  
ulice Lomená  (0,290 km) - 23,0m2=23,000 [B]  
ulice Lomená (0,373 km) - 15,0m2=15,000 [C] 
ulice Lomená (0,463 km) - 65,5m2=65,500 [D]  
Celkem pravá strana: A+B+C+D=184,500 [E] 
Levá strana: 
ulice Na Strži - 42,0m2=42,000 [F] 
ulice Staropacká - 117,0m2=117,000 [G]  
ulice Staropacká (0,425 km) - 22,5m2=22,500 [H]  
č.p. 81 - 68,0m2=68,000 [I] 
ulice Staropacká - 248,0m2=248,000 [J] 
Celkem levá strana: F+G+H+I+J=497,500 [K] 
Celkem: E+K=682,000 [L]</t>
  </si>
  <si>
    <t>58211</t>
  </si>
  <si>
    <t>DLÁŽDĚNÉ KRYTY Z VELKÝCH KOSTEK DO LOŽE Z KAMENIVA</t>
  </si>
  <si>
    <t>Povrch parkovacích stání 
Žulové kostky, rozměr 16/16, včetně lože drcené kamenivo 4/8 v tloušťce  40mm 
Levá strana: 
0,267 km - 26,0m2=26,000 [A]  
0,380 km - 26,25m2=26,250 [B]  
0,443 km - 13,50m2=13,500 [C]  
0,567 km - 26,25m2=26,250 [D]  
Celkem: A+B+C+D=92,000 [E]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</si>
  <si>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</si>
  <si>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Přídlažba z kamenných kostek 100 x 100 mm (vodící proužek), do betonového lože tl. min. 150mm C 20/25nXF3 
114,0m (délka)*0,25m (šířka)=28,500 [A]m2</t>
  </si>
  <si>
    <t>58920</t>
  </si>
  <si>
    <t>VÝPLŇ SPAR MODIFIKOVANÝM ASFALTEM</t>
  </si>
  <si>
    <t>V napojení na stávající povrch a podél kamenné přídlažby  
Podél kamenné přídlažby - 101,5m=101,500 [A] 
Pravá strana: 
ulice Šlejharova - 6,0m=6,000 [B] 
ulice Lomená  (0,290 km) - 4,2m=4,200 [C] 
ulice Lomená (0,373 km) - 3,0m=3,000 [D] 
ulice Lomená (0,463 km) - 4,0m=4,000 [E] 
Celkem pravá strana: B+C+D+E=17,200 [F] 
Levá strana:  
ulice Na Strži - 6,0m=6,000 [G] 
ulice Staropacká - 4,0m=4,000 [H] 
ulice Staropacká (0,425 km) - 5,25m=5,250 [I] 
ulice Staropacká - 4,25m=4,250 [J] 
Celkem levá strana: G+H+I+J=19,500 [K] 
Celkem: A+F+K=138,200 [L]</t>
  </si>
  <si>
    <t>položka zahrnuje:  
- dodávku předepsaného materiálu  
- vyčištění a výplň spar tímto materiálem</t>
  </si>
  <si>
    <t>87434</t>
  </si>
  <si>
    <t>POTRUBÍ Z TRUB PLASTOVÝCH ODPADNÍCH DN DO 200MM</t>
  </si>
  <si>
    <t>Přípojky od vpustí  
ulice Šlejharova - 8,0m+7,0m=15,000 [A]m 
ulice Na Strži - 3,5m+6,0m=9,500 [B]m 
ulice Staropacká (0,240 km) - 2,5m+3,0m=5,500 [C]m 
ulice Lomená (0,367 km) - 3,0m+1,0m=4,000 [D]m 
ulice Lomená (0,465 km) - 2,0m=2,000 [E] 
ulice Staropacká (konec úpravy) - 3,5m+1,0m+1,0m=5,500 [F]m 
Celkem: A+B+C+D+E+F=41,500 [G]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</si>
  <si>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</si>
  <si>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</si>
  <si>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</si>
  <si>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Nové uliční vpusti, včetně koše na nečistoty, mříže 
ulice Šlejharova - 2 ks=2,000 [A]  
ulice Na Strži - 2 ks=2,000 [B]  
ulice Staropacká (0,240 km) - 2 ks=2,000 [C]  
ulice Lomená (0,376 km) - 2 ks=2,000 [D] 
ulice Lomená (0,465 km) - 1 ks =1,000 [E] 
ulice Staropacka (konec úpravy) - 3 ks=3,000 [F] 
Celkem: A+B+C+D+E+F=12,000 [G]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</si>
  <si>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</si>
  <si>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Včetně betonového lože min C20/25nXF3 
Levá strana: 
0,267 km - 18,5=18,500 [A]  
0,380 km - 18,5=18,500 [B]  
0,443 km - 11,50=11,500 [C]  
0,567 km - 18,5=18,500 [D]  
Celkem: A+B+C+D=67,000 [E]</t>
  </si>
  <si>
    <t>917426</t>
  </si>
  <si>
    <t>CHODNÍKOVÉ OBRUBY Z KAMENNÝCH OBRUBNÍKŮ ŠÍŘ 250MM</t>
  </si>
  <si>
    <t>Do betotnového lože tloušťky 0,15m, C 20/25nXF3 
ulice Šlejharova - 48m=48,000 [A] 
ulice Staropacká (0,240 km) - 38,0m=38,000 [B] 
ulice Staropacká (konec úpravy) - 28,0m=28,000 [C] 
nároží: 40=40,000 [D] 
Celkem: A+B+C+D=154,000 [E]</t>
  </si>
  <si>
    <t>919112</t>
  </si>
  <si>
    <t>ŘEZÁNÍ ASFALTOVÉHO KRYTU VOZOVEK TL DO 100MM</t>
  </si>
  <si>
    <t>Pravá strana: 
ulice Šlejharova - 6,0m=6,000 [A] 
ulice Lomená  (0,290 km) - 4,2m=4,200 [B] 
ulice Lomená (0,373 km) - 3,0m=3,000 [C] 
ulice Lomená (0,463 km) - 4,0m=4,000 [D] 
Celkem pravá strana: A+B+C+D=17,200 [E] 
Levá strana: 
ulice Na Strži - 6,0m=6,000 [F] 
ulice Staropacká - 4,0m=4,000 [G] 
ulice Staropacká (0,425 km) - 5,25m=5,250 [H] 
ulice Staropacká - 4,25m=4,250 [I] 
Celkem levá strana: F+G+H+I=19,500 [J] 
Celkem: E+J=36,700 [K]</t>
  </si>
  <si>
    <t>položka zahrnuje řezání vozovkové vrstvy v předepsané tloušťce, včetně spotřeby vody</t>
  </si>
  <si>
    <t>93563</t>
  </si>
  <si>
    <t>ŽLABY OCELOLITINOVÉ SVĚTLÉ ŠÍŘKY DO 200MM VČET MŘÍŽÍ</t>
  </si>
  <si>
    <t>Ocelová svodnice pro odvod povrchové vody v 0,425 km, náhrada z stávající žlab, včetně betonového lože min. 150mm, min. C 20/25nXF3 
9,6=9,600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</si>
  <si>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</si>
  <si>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96687</t>
  </si>
  <si>
    <t>VYBOURÁNÍ ULIČNÍCH VPUSTÍ KOMPLETNÍCH</t>
  </si>
  <si>
    <t>ulice Šlejharova - 1ks=1,000 [A] 
ulice Na Strži - 1ks=1,000 [B] 
ulice Staropacká - 3ks=3,000 [C] 
Celkem: A+B+C=5,000 [D] 
stavební suť 5,0m3 
"</t>
  </si>
  <si>
    <t>96718</t>
  </si>
  <si>
    <t>VYBOURÁNÍ ČÁSTÍ KONSTRUKCÍ KOVOVÝCH</t>
  </si>
  <si>
    <t>Odstranění odvoňovacího ocelového žlabu v 0,425 km, včetně lože 
0,25=0,250 [A]</t>
  </si>
  <si>
    <t>97617</t>
  </si>
  <si>
    <t>VYBOURÁNÍ DROBNÝCH PŘEDMĚTŮ KOVOVÝCH</t>
  </si>
  <si>
    <t>Odstranění plakátovací plochy v cca  0,385 km, včetně základových patek  
1=1,000 [A]</t>
  </si>
  <si>
    <t>SO 404</t>
  </si>
  <si>
    <t>Rezervní chráničky</t>
  </si>
  <si>
    <t>Výkop pro uložení chrániček. Včetně poplatku za skládku/recyklaci</t>
  </si>
  <si>
    <t>(12*10+670)*0,5*0,2=79,000 [A]</t>
  </si>
  <si>
    <t>Dle položky č. 13273R: 79=79,000 [A]</t>
  </si>
  <si>
    <t>17581</t>
  </si>
  <si>
    <t>OBSYP POTRUBÍ A OBJEKTŮ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</si>
  <si>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</si>
  <si>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702312</t>
  </si>
  <si>
    <t>ZAKRYTÍ KABELŮ VÝSTRAŽNOU FÓLIÍ ŠÍŘKY PŘES 20 DO 40 CM</t>
  </si>
  <si>
    <t>1340+240=1 580,000 [A]</t>
  </si>
  <si>
    <t>1. Položka obsahuje:  
– přípravu podkladu pro osazení  
2. Položka neobsahuje:  
 X  
3. Způsob měření:  
Měří se metr délkový.</t>
  </si>
  <si>
    <t>87627</t>
  </si>
  <si>
    <t>CHRÁNIČKY Z TRUB PLASTOVÝCH DN DO 100MM</t>
  </si>
  <si>
    <t>D=100 mm, souběžně s VO 
670m*2ks=1 340,000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</si>
  <si>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</si>
  <si>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87634</t>
  </si>
  <si>
    <t>CHRÁNIČKY Z TRUB PLASTOVÝCH DN DO 200MM</t>
  </si>
  <si>
    <t>D=160 mm, příčné převedení pod vozovkou na 10 místech (vždy 2 ks paralelně) 
12m*10*2=240,000 [A]</t>
  </si>
  <si>
    <t>SO 801</t>
  </si>
  <si>
    <t>Vegetační úpravy</t>
  </si>
  <si>
    <t>014211</t>
  </si>
  <si>
    <t>POPLATKY ZA ZEMNÍK - ORNICE</t>
  </si>
  <si>
    <t>Potřebná ornice:  
Rozprostření ornice ve svahu tl. 0,15m: 387m2*0,15m=58,050 [A] 
Rozprostření ornice v rovině tl. 0,3m (dočasný zábor): 90m2*0,3m=27,000 [C] 
Rozprostření ornice v rovině tl. 0,15m: 915m2*0,15m=137,250 [B] 
Celkem: A+C+B=222,300 [D] 
Ornice z mezideponie: 27+15=42,000 [E] 
CELKEM: D-E=180,300 [F]</t>
  </si>
  <si>
    <t>zahrnuje veškeré poplatky majiteli zemníku související s nákupem zeminy (nikoliv s otvírkou zemníku)</t>
  </si>
  <si>
    <t>12573</t>
  </si>
  <si>
    <t>VYKOPÁVKY ZE ZEMNÍKŮ A SKLÁDEK TŘ. I</t>
  </si>
  <si>
    <t>Potřebná ornice:  
Rozprostření ornice ve svahu tl. 0,15m: 387m2*0,15m=58,050 [A] 
Rozprostření ornice v rovině tl. 0,3m (dočasný zábor): 90m2*0,3m=27,000 [C] 
Rozprostření ornice v rovině tl. 0,15m: 915m2*0,15m=137,250 [B] 
Celkem: A+C+B=222,300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</si>
  <si>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</si>
  <si>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18220</t>
  </si>
  <si>
    <t>ROZPROSTŘENÍ ORNICE VE SVAHU</t>
  </si>
  <si>
    <t>Rozprostření ornice ve svahu tl. 0,15m: 387m2*0,15m=58,050 [A]</t>
  </si>
  <si>
    <t>položka zahrnuje:  
nutné přemístění ornice z dočasných skládek vzdálených do 50m  
rozprostření ornice v předepsané tloušťce ve svahu přes 1:5</t>
  </si>
  <si>
    <t>18230</t>
  </si>
  <si>
    <t>ROZPROSTŘENÍ ORNICE V ROVINĚ</t>
  </si>
  <si>
    <t>Rozprostření ornice v rovině tl. 0,3m (dočasný zábor): 90m2*0,3m=27,000 [A] 
Rozprostření ornice v rovině tl. 0,15m: 915m2*0,15m=137,250 [B] 
Celkem: A+B=164,250 [C]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</si>
  <si>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</si>
  <si>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</si>
  <si>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</si>
  <si>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1392=1 392,000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</si>
  <si>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</si>
  <si>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</si>
  <si>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</si>
  <si>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3x opakování: 3*1392=4 176,000 [A]</t>
  </si>
  <si>
    <t>Zahrnuje pokosení se shrabáním, naložení shrabků na dopravní prostředek, s odvozem a se složením, to vše bez ohledu na sklon terénu  
zahrnuje nutné zalití a hnojení</t>
  </si>
  <si>
    <t>18351</t>
  </si>
  <si>
    <t>CHEMICKÉ ODPLEVELENÍ</t>
  </si>
  <si>
    <t>část celoplošné, část selektivně</t>
  </si>
  <si>
    <t>část celoplošně, část selektivně: 1,5*1392=2 088,000 [A]</t>
  </si>
  <si>
    <t>položka zahrnuje celoplošný postřik a chemickou likvidace nežádoucích rostlin nebo jejích částí a zabránění jejich dalšímu růstu na urovnaném volném terénu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</si>
</sst>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0+O9+O18+O43+O52+O61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0+I9+I18+I43+I52+I61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40</v>
      </c>
      <c s="18" t="s">
        <v>23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46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43</v>
      </c>
      <c r="E15" s="29" t="s">
        <v>51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52</v>
      </c>
    </row>
    <row r="18" spans="1:18" ht="12.75" customHeight="1">
      <c r="A18" s="5" t="s">
        <v>37</v>
      </c>
      <c s="5"/>
      <c s="34" t="s">
        <v>23</v>
      </c>
      <c s="5"/>
      <c s="21" t="s">
        <v>53</v>
      </c>
      <c s="5"/>
      <c s="5"/>
      <c s="5"/>
      <c s="35">
        <f>0+Q18</f>
      </c>
      <c r="O18">
        <f>0+R18</f>
      </c>
      <c r="Q18">
        <f>0+I19+I23+I27+I31+I35+I39</f>
      </c>
      <c>
        <f>0+O19+O23+O27+O31+O35+O39</f>
      </c>
    </row>
    <row r="19" spans="1:16" ht="12.75">
      <c r="A19" s="18" t="s">
        <v>39</v>
      </c>
      <c s="23" t="s">
        <v>16</v>
      </c>
      <c s="23" t="s">
        <v>54</v>
      </c>
      <c s="18" t="s">
        <v>46</v>
      </c>
      <c s="24" t="s">
        <v>55</v>
      </c>
      <c s="25" t="s">
        <v>56</v>
      </c>
      <c s="26">
        <v>130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46</v>
      </c>
    </row>
    <row r="21" spans="1:5" ht="12.75">
      <c r="A21" s="30" t="s">
        <v>45</v>
      </c>
      <c r="E21" s="31" t="s">
        <v>46</v>
      </c>
    </row>
    <row r="22" spans="1:5" ht="38.25">
      <c r="A22" t="s">
        <v>47</v>
      </c>
      <c r="E22" s="29" t="s">
        <v>57</v>
      </c>
    </row>
    <row r="23" spans="1:16" ht="25.5">
      <c r="A23" s="18" t="s">
        <v>39</v>
      </c>
      <c s="23" t="s">
        <v>27</v>
      </c>
      <c s="23" t="s">
        <v>58</v>
      </c>
      <c s="18" t="s">
        <v>46</v>
      </c>
      <c s="24" t="s">
        <v>59</v>
      </c>
      <c s="25" t="s">
        <v>60</v>
      </c>
      <c s="26">
        <v>53.58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43</v>
      </c>
      <c r="E24" s="29" t="s">
        <v>61</v>
      </c>
    </row>
    <row r="25" spans="1:5" ht="38.25">
      <c r="A25" s="30" t="s">
        <v>45</v>
      </c>
      <c r="E25" s="31" t="s">
        <v>62</v>
      </c>
    </row>
    <row r="26" spans="1:5" ht="63.75">
      <c r="A26" t="s">
        <v>47</v>
      </c>
      <c r="E26" s="29" t="s">
        <v>63</v>
      </c>
    </row>
    <row r="27" spans="1:16" ht="12.75">
      <c r="A27" s="18" t="s">
        <v>39</v>
      </c>
      <c s="23" t="s">
        <v>29</v>
      </c>
      <c s="23" t="s">
        <v>64</v>
      </c>
      <c s="18" t="s">
        <v>46</v>
      </c>
      <c s="24" t="s">
        <v>65</v>
      </c>
      <c s="25" t="s">
        <v>60</v>
      </c>
      <c s="26">
        <v>53.58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46</v>
      </c>
    </row>
    <row r="29" spans="1:5" ht="12.75">
      <c r="A29" s="30" t="s">
        <v>45</v>
      </c>
      <c r="E29" s="31" t="s">
        <v>46</v>
      </c>
    </row>
    <row r="30" spans="1:5" ht="191.25">
      <c r="A30" t="s">
        <v>47</v>
      </c>
      <c r="E30" s="29" t="s">
        <v>66</v>
      </c>
    </row>
    <row r="31" spans="1:16" ht="12.75">
      <c r="A31" s="18" t="s">
        <v>39</v>
      </c>
      <c s="23" t="s">
        <v>31</v>
      </c>
      <c s="23" t="s">
        <v>67</v>
      </c>
      <c s="18" t="s">
        <v>46</v>
      </c>
      <c s="24" t="s">
        <v>68</v>
      </c>
      <c s="25" t="s">
        <v>60</v>
      </c>
      <c s="26">
        <v>400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69</v>
      </c>
    </row>
    <row r="33" spans="1:5" ht="12.75">
      <c r="A33" s="30" t="s">
        <v>45</v>
      </c>
      <c r="E33" s="31" t="s">
        <v>70</v>
      </c>
    </row>
    <row r="34" spans="1:5" ht="229.5">
      <c r="A34" t="s">
        <v>47</v>
      </c>
      <c r="E34" s="29" t="s">
        <v>71</v>
      </c>
    </row>
    <row r="35" spans="1:16" ht="12.75">
      <c r="A35" s="18" t="s">
        <v>39</v>
      </c>
      <c s="23" t="s">
        <v>72</v>
      </c>
      <c s="23" t="s">
        <v>73</v>
      </c>
      <c s="18" t="s">
        <v>46</v>
      </c>
      <c s="24" t="s">
        <v>74</v>
      </c>
      <c s="25" t="s">
        <v>60</v>
      </c>
      <c s="26">
        <v>20.23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75</v>
      </c>
    </row>
    <row r="37" spans="1:5" ht="12.75">
      <c r="A37" s="30" t="s">
        <v>45</v>
      </c>
      <c r="E37" s="31" t="s">
        <v>76</v>
      </c>
    </row>
    <row r="38" spans="1:5" ht="255">
      <c r="A38" t="s">
        <v>47</v>
      </c>
      <c r="E38" s="29" t="s">
        <v>77</v>
      </c>
    </row>
    <row r="39" spans="1:16" ht="12.75">
      <c r="A39" s="18" t="s">
        <v>39</v>
      </c>
      <c s="23" t="s">
        <v>78</v>
      </c>
      <c s="23" t="s">
        <v>79</v>
      </c>
      <c s="18" t="s">
        <v>46</v>
      </c>
      <c s="24" t="s">
        <v>80</v>
      </c>
      <c s="25" t="s">
        <v>56</v>
      </c>
      <c s="26">
        <v>1200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46</v>
      </c>
    </row>
    <row r="41" spans="1:5" ht="12.75">
      <c r="A41" s="30" t="s">
        <v>45</v>
      </c>
      <c r="E41" s="31" t="s">
        <v>81</v>
      </c>
    </row>
    <row r="42" spans="1:5" ht="25.5">
      <c r="A42" t="s">
        <v>47</v>
      </c>
      <c r="E42" s="29" t="s">
        <v>82</v>
      </c>
    </row>
    <row r="43" spans="1:18" ht="12.75" customHeight="1">
      <c r="A43" s="5" t="s">
        <v>37</v>
      </c>
      <c s="5"/>
      <c s="34" t="s">
        <v>16</v>
      </c>
      <c s="5"/>
      <c s="21" t="s">
        <v>83</v>
      </c>
      <c s="5"/>
      <c s="5"/>
      <c s="5"/>
      <c s="35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39</v>
      </c>
      <c s="23" t="s">
        <v>34</v>
      </c>
      <c s="23" t="s">
        <v>84</v>
      </c>
      <c s="18" t="s">
        <v>46</v>
      </c>
      <c s="24" t="s">
        <v>85</v>
      </c>
      <c s="25" t="s">
        <v>86</v>
      </c>
      <c s="26">
        <v>12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46</v>
      </c>
    </row>
    <row r="46" spans="1:5" ht="12.75">
      <c r="A46" s="30" t="s">
        <v>45</v>
      </c>
      <c r="E46" s="31" t="s">
        <v>46</v>
      </c>
    </row>
    <row r="47" spans="1:5" ht="38.25">
      <c r="A47" t="s">
        <v>47</v>
      </c>
      <c r="E47" s="29" t="s">
        <v>87</v>
      </c>
    </row>
    <row r="48" spans="1:16" ht="12.75">
      <c r="A48" s="18" t="s">
        <v>39</v>
      </c>
      <c s="23" t="s">
        <v>36</v>
      </c>
      <c s="23" t="s">
        <v>88</v>
      </c>
      <c s="18" t="s">
        <v>46</v>
      </c>
      <c s="24" t="s">
        <v>89</v>
      </c>
      <c s="25" t="s">
        <v>60</v>
      </c>
      <c s="26">
        <v>1.95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43</v>
      </c>
      <c r="E49" s="29" t="s">
        <v>90</v>
      </c>
    </row>
    <row r="50" spans="1:5" ht="12.75">
      <c r="A50" s="30" t="s">
        <v>45</v>
      </c>
      <c r="E50" s="31" t="s">
        <v>91</v>
      </c>
    </row>
    <row r="51" spans="1:5" ht="38.25">
      <c r="A51" t="s">
        <v>47</v>
      </c>
      <c r="E51" s="29" t="s">
        <v>92</v>
      </c>
    </row>
    <row r="52" spans="1:18" ht="12.75" customHeight="1">
      <c r="A52" s="5" t="s">
        <v>37</v>
      </c>
      <c s="5"/>
      <c s="34" t="s">
        <v>72</v>
      </c>
      <c s="5"/>
      <c s="21" t="s">
        <v>93</v>
      </c>
      <c s="5"/>
      <c s="5"/>
      <c s="5"/>
      <c s="35">
        <f>0+Q52</f>
      </c>
      <c r="O52">
        <f>0+R52</f>
      </c>
      <c r="Q52">
        <f>0+I53+I57</f>
      </c>
      <c>
        <f>0+O53+O57</f>
      </c>
    </row>
    <row r="53" spans="1:16" ht="12.75">
      <c r="A53" s="18" t="s">
        <v>39</v>
      </c>
      <c s="23" t="s">
        <v>94</v>
      </c>
      <c s="23" t="s">
        <v>95</v>
      </c>
      <c s="18" t="s">
        <v>96</v>
      </c>
      <c s="24" t="s">
        <v>97</v>
      </c>
      <c s="25" t="s">
        <v>42</v>
      </c>
      <c s="26">
        <v>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43</v>
      </c>
      <c r="E54" s="29" t="s">
        <v>98</v>
      </c>
    </row>
    <row r="55" spans="1:5" ht="12.75">
      <c r="A55" s="30" t="s">
        <v>45</v>
      </c>
      <c r="E55" s="31" t="s">
        <v>46</v>
      </c>
    </row>
    <row r="56" spans="1:5" ht="114.75">
      <c r="A56" t="s">
        <v>47</v>
      </c>
      <c r="E56" s="29" t="s">
        <v>99</v>
      </c>
    </row>
    <row r="57" spans="1:16" ht="12.75">
      <c r="A57" s="18" t="s">
        <v>39</v>
      </c>
      <c s="23" t="s">
        <v>100</v>
      </c>
      <c s="23" t="s">
        <v>101</v>
      </c>
      <c s="18" t="s">
        <v>46</v>
      </c>
      <c s="24" t="s">
        <v>102</v>
      </c>
      <c s="25" t="s">
        <v>56</v>
      </c>
      <c s="26">
        <v>49.6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43</v>
      </c>
      <c r="E58" s="29" t="s">
        <v>46</v>
      </c>
    </row>
    <row r="59" spans="1:5" ht="12.75">
      <c r="A59" s="30" t="s">
        <v>45</v>
      </c>
      <c r="E59" s="31" t="s">
        <v>103</v>
      </c>
    </row>
    <row r="60" spans="1:5" ht="89.25">
      <c r="A60" t="s">
        <v>47</v>
      </c>
      <c r="E60" s="29" t="s">
        <v>104</v>
      </c>
    </row>
    <row r="61" spans="1:18" ht="12.75" customHeight="1">
      <c r="A61" s="5" t="s">
        <v>37</v>
      </c>
      <c s="5"/>
      <c s="34" t="s">
        <v>34</v>
      </c>
      <c s="5"/>
      <c s="21" t="s">
        <v>105</v>
      </c>
      <c s="5"/>
      <c s="5"/>
      <c s="5"/>
      <c s="35">
        <f>0+Q61</f>
      </c>
      <c r="O61">
        <f>0+R61</f>
      </c>
      <c r="Q61">
        <f>0+I62+I66+I70+I74+I78+I82+I86+I90+I94+I98+I102+I106+I110+I114+I118+I122+I126+I130+I134+I138</f>
      </c>
      <c>
        <f>0+O62+O66+O70+O74+O78+O82+O86+O90+O94+O98+O102+O106+O110+O114+O118+O122+O126+O130+O134+O138</f>
      </c>
    </row>
    <row r="62" spans="1:16" ht="12.75">
      <c r="A62" s="18" t="s">
        <v>39</v>
      </c>
      <c s="23" t="s">
        <v>106</v>
      </c>
      <c s="23" t="s">
        <v>107</v>
      </c>
      <c s="18" t="s">
        <v>46</v>
      </c>
      <c s="24" t="s">
        <v>108</v>
      </c>
      <c s="25" t="s">
        <v>60</v>
      </c>
      <c s="26">
        <v>33.704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43</v>
      </c>
      <c r="E63" s="29" t="s">
        <v>109</v>
      </c>
    </row>
    <row r="64" spans="1:5" ht="76.5">
      <c r="A64" s="30" t="s">
        <v>45</v>
      </c>
      <c r="E64" s="31" t="s">
        <v>110</v>
      </c>
    </row>
    <row r="65" spans="1:5" ht="102">
      <c r="A65" t="s">
        <v>47</v>
      </c>
      <c r="E65" s="29" t="s">
        <v>111</v>
      </c>
    </row>
    <row r="66" spans="1:16" ht="12.75">
      <c r="A66" s="18" t="s">
        <v>39</v>
      </c>
      <c s="23" t="s">
        <v>112</v>
      </c>
      <c s="23" t="s">
        <v>113</v>
      </c>
      <c s="18" t="s">
        <v>23</v>
      </c>
      <c s="24" t="s">
        <v>114</v>
      </c>
      <c s="25" t="s">
        <v>60</v>
      </c>
      <c s="26">
        <v>1.526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43</v>
      </c>
      <c r="E67" s="29" t="s">
        <v>115</v>
      </c>
    </row>
    <row r="68" spans="1:5" ht="12.75">
      <c r="A68" s="30" t="s">
        <v>45</v>
      </c>
      <c r="E68" s="31" t="s">
        <v>116</v>
      </c>
    </row>
    <row r="69" spans="1:5" ht="102">
      <c r="A69" t="s">
        <v>47</v>
      </c>
      <c r="E69" s="29" t="s">
        <v>111</v>
      </c>
    </row>
    <row r="70" spans="1:16" ht="12.75">
      <c r="A70" s="18" t="s">
        <v>39</v>
      </c>
      <c s="23" t="s">
        <v>117</v>
      </c>
      <c s="23" t="s">
        <v>113</v>
      </c>
      <c s="18" t="s">
        <v>17</v>
      </c>
      <c s="24" t="s">
        <v>114</v>
      </c>
      <c s="25" t="s">
        <v>60</v>
      </c>
      <c s="26">
        <v>29.4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43</v>
      </c>
      <c r="E71" s="29" t="s">
        <v>118</v>
      </c>
    </row>
    <row r="72" spans="1:5" ht="102">
      <c r="A72" s="30" t="s">
        <v>45</v>
      </c>
      <c r="E72" s="31" t="s">
        <v>119</v>
      </c>
    </row>
    <row r="73" spans="1:5" ht="102">
      <c r="A73" t="s">
        <v>47</v>
      </c>
      <c r="E73" s="29" t="s">
        <v>111</v>
      </c>
    </row>
    <row r="74" spans="1:16" ht="12.75">
      <c r="A74" s="18" t="s">
        <v>39</v>
      </c>
      <c s="23" t="s">
        <v>120</v>
      </c>
      <c s="23" t="s">
        <v>121</v>
      </c>
      <c s="18" t="s">
        <v>23</v>
      </c>
      <c s="24" t="s">
        <v>122</v>
      </c>
      <c s="25" t="s">
        <v>60</v>
      </c>
      <c s="26">
        <v>4.695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76.5">
      <c r="A75" s="28" t="s">
        <v>43</v>
      </c>
      <c r="E75" s="29" t="s">
        <v>123</v>
      </c>
    </row>
    <row r="76" spans="1:5" ht="63.75">
      <c r="A76" s="30" t="s">
        <v>45</v>
      </c>
      <c r="E76" s="31" t="s">
        <v>124</v>
      </c>
    </row>
    <row r="77" spans="1:5" ht="102">
      <c r="A77" t="s">
        <v>47</v>
      </c>
      <c r="E77" s="29" t="s">
        <v>111</v>
      </c>
    </row>
    <row r="78" spans="1:16" ht="12.75">
      <c r="A78" s="18" t="s">
        <v>39</v>
      </c>
      <c s="23" t="s">
        <v>125</v>
      </c>
      <c s="23" t="s">
        <v>121</v>
      </c>
      <c s="18" t="s">
        <v>17</v>
      </c>
      <c s="24" t="s">
        <v>122</v>
      </c>
      <c s="25" t="s">
        <v>60</v>
      </c>
      <c s="26">
        <v>1.375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43</v>
      </c>
      <c r="E79" s="29" t="s">
        <v>126</v>
      </c>
    </row>
    <row r="80" spans="1:5" ht="12.75">
      <c r="A80" s="30" t="s">
        <v>45</v>
      </c>
      <c r="E80" s="31" t="s">
        <v>127</v>
      </c>
    </row>
    <row r="81" spans="1:5" ht="102">
      <c r="A81" t="s">
        <v>47</v>
      </c>
      <c r="E81" s="29" t="s">
        <v>111</v>
      </c>
    </row>
    <row r="82" spans="1:16" ht="12.75">
      <c r="A82" s="18" t="s">
        <v>39</v>
      </c>
      <c s="23" t="s">
        <v>128</v>
      </c>
      <c s="23" t="s">
        <v>121</v>
      </c>
      <c s="18" t="s">
        <v>16</v>
      </c>
      <c s="24" t="s">
        <v>122</v>
      </c>
      <c s="25" t="s">
        <v>60</v>
      </c>
      <c s="26">
        <v>14.37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43</v>
      </c>
      <c r="E83" s="29" t="s">
        <v>129</v>
      </c>
    </row>
    <row r="84" spans="1:5" ht="178.5">
      <c r="A84" s="30" t="s">
        <v>45</v>
      </c>
      <c r="E84" s="31" t="s">
        <v>130</v>
      </c>
    </row>
    <row r="85" spans="1:5" ht="102">
      <c r="A85" t="s">
        <v>47</v>
      </c>
      <c r="E85" s="29" t="s">
        <v>111</v>
      </c>
    </row>
    <row r="86" spans="1:16" ht="12.75">
      <c r="A86" s="18" t="s">
        <v>39</v>
      </c>
      <c s="23" t="s">
        <v>131</v>
      </c>
      <c s="23" t="s">
        <v>121</v>
      </c>
      <c s="18" t="s">
        <v>27</v>
      </c>
      <c s="24" t="s">
        <v>122</v>
      </c>
      <c s="25" t="s">
        <v>60</v>
      </c>
      <c s="26">
        <v>8.64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38.25">
      <c r="A87" s="28" t="s">
        <v>43</v>
      </c>
      <c r="E87" s="29" t="s">
        <v>132</v>
      </c>
    </row>
    <row r="88" spans="1:5" ht="12.75">
      <c r="A88" s="30" t="s">
        <v>45</v>
      </c>
      <c r="E88" s="31" t="s">
        <v>133</v>
      </c>
    </row>
    <row r="89" spans="1:5" ht="102">
      <c r="A89" t="s">
        <v>47</v>
      </c>
      <c r="E89" s="29" t="s">
        <v>111</v>
      </c>
    </row>
    <row r="90" spans="1:16" ht="12.75">
      <c r="A90" s="18" t="s">
        <v>39</v>
      </c>
      <c s="23" t="s">
        <v>134</v>
      </c>
      <c s="23" t="s">
        <v>135</v>
      </c>
      <c s="18" t="s">
        <v>23</v>
      </c>
      <c s="24" t="s">
        <v>136</v>
      </c>
      <c s="25" t="s">
        <v>137</v>
      </c>
      <c s="26">
        <v>1.522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43</v>
      </c>
      <c r="E91" s="29" t="s">
        <v>138</v>
      </c>
    </row>
    <row r="92" spans="1:5" ht="102">
      <c r="A92" s="30" t="s">
        <v>45</v>
      </c>
      <c r="E92" s="31" t="s">
        <v>139</v>
      </c>
    </row>
    <row r="93" spans="1:5" ht="102">
      <c r="A93" t="s">
        <v>47</v>
      </c>
      <c r="E93" s="29" t="s">
        <v>140</v>
      </c>
    </row>
    <row r="94" spans="1:16" ht="12.75">
      <c r="A94" s="18" t="s">
        <v>39</v>
      </c>
      <c s="23" t="s">
        <v>141</v>
      </c>
      <c s="23" t="s">
        <v>135</v>
      </c>
      <c s="18" t="s">
        <v>17</v>
      </c>
      <c s="24" t="s">
        <v>136</v>
      </c>
      <c s="25" t="s">
        <v>137</v>
      </c>
      <c s="26">
        <v>2.2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76.5">
      <c r="A95" s="28" t="s">
        <v>43</v>
      </c>
      <c r="E95" s="29" t="s">
        <v>142</v>
      </c>
    </row>
    <row r="96" spans="1:5" ht="12.75">
      <c r="A96" s="30" t="s">
        <v>45</v>
      </c>
      <c r="E96" s="31" t="s">
        <v>46</v>
      </c>
    </row>
    <row r="97" spans="1:5" ht="102">
      <c r="A97" t="s">
        <v>47</v>
      </c>
      <c r="E97" s="29" t="s">
        <v>140</v>
      </c>
    </row>
    <row r="98" spans="1:16" ht="12.75">
      <c r="A98" s="18" t="s">
        <v>39</v>
      </c>
      <c s="23" t="s">
        <v>143</v>
      </c>
      <c s="23" t="s">
        <v>144</v>
      </c>
      <c s="18" t="s">
        <v>46</v>
      </c>
      <c s="24" t="s">
        <v>145</v>
      </c>
      <c s="25" t="s">
        <v>146</v>
      </c>
      <c s="26">
        <v>51.77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25.5">
      <c r="A99" s="28" t="s">
        <v>43</v>
      </c>
      <c r="E99" s="29" t="s">
        <v>147</v>
      </c>
    </row>
    <row r="100" spans="1:5" ht="12.75">
      <c r="A100" s="30" t="s">
        <v>45</v>
      </c>
      <c r="E100" s="31" t="s">
        <v>148</v>
      </c>
    </row>
    <row r="101" spans="1:5" ht="114.75">
      <c r="A101" t="s">
        <v>47</v>
      </c>
      <c r="E101" s="29" t="s">
        <v>149</v>
      </c>
    </row>
    <row r="102" spans="1:16" ht="12.75">
      <c r="A102" s="18" t="s">
        <v>39</v>
      </c>
      <c s="23" t="s">
        <v>150</v>
      </c>
      <c s="23" t="s">
        <v>151</v>
      </c>
      <c s="18" t="s">
        <v>23</v>
      </c>
      <c s="24" t="s">
        <v>152</v>
      </c>
      <c s="25" t="s">
        <v>60</v>
      </c>
      <c s="26">
        <v>82.139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43</v>
      </c>
      <c r="E103" s="29" t="s">
        <v>153</v>
      </c>
    </row>
    <row r="104" spans="1:5" ht="12.75">
      <c r="A104" s="30" t="s">
        <v>45</v>
      </c>
      <c r="E104" s="31" t="s">
        <v>154</v>
      </c>
    </row>
    <row r="105" spans="1:5" ht="76.5">
      <c r="A105" t="s">
        <v>47</v>
      </c>
      <c r="E105" s="29" t="s">
        <v>155</v>
      </c>
    </row>
    <row r="106" spans="1:16" ht="12.75">
      <c r="A106" s="18" t="s">
        <v>39</v>
      </c>
      <c s="23" t="s">
        <v>156</v>
      </c>
      <c s="23" t="s">
        <v>151</v>
      </c>
      <c s="18" t="s">
        <v>17</v>
      </c>
      <c s="24" t="s">
        <v>152</v>
      </c>
      <c s="25" t="s">
        <v>60</v>
      </c>
      <c s="26">
        <v>19.794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38.25">
      <c r="A107" s="28" t="s">
        <v>43</v>
      </c>
      <c r="E107" s="29" t="s">
        <v>157</v>
      </c>
    </row>
    <row r="108" spans="1:5" ht="63.75">
      <c r="A108" s="30" t="s">
        <v>45</v>
      </c>
      <c r="E108" s="31" t="s">
        <v>158</v>
      </c>
    </row>
    <row r="109" spans="1:5" ht="76.5">
      <c r="A109" t="s">
        <v>47</v>
      </c>
      <c r="E109" s="29" t="s">
        <v>155</v>
      </c>
    </row>
    <row r="110" spans="1:16" ht="12.75">
      <c r="A110" s="18" t="s">
        <v>39</v>
      </c>
      <c s="23" t="s">
        <v>159</v>
      </c>
      <c s="23" t="s">
        <v>160</v>
      </c>
      <c s="18" t="s">
        <v>23</v>
      </c>
      <c s="24" t="s">
        <v>161</v>
      </c>
      <c s="25" t="s">
        <v>60</v>
      </c>
      <c s="26">
        <v>174.11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25.5">
      <c r="A111" s="28" t="s">
        <v>43</v>
      </c>
      <c r="E111" s="29" t="s">
        <v>162</v>
      </c>
    </row>
    <row r="112" spans="1:5" ht="409.5">
      <c r="A112" s="30" t="s">
        <v>45</v>
      </c>
      <c r="E112" s="31" t="s">
        <v>163</v>
      </c>
    </row>
    <row r="113" spans="1:5" ht="76.5">
      <c r="A113" t="s">
        <v>47</v>
      </c>
      <c r="E113" s="29" t="s">
        <v>155</v>
      </c>
    </row>
    <row r="114" spans="1:16" ht="12.75">
      <c r="A114" s="18" t="s">
        <v>39</v>
      </c>
      <c s="23" t="s">
        <v>164</v>
      </c>
      <c s="23" t="s">
        <v>160</v>
      </c>
      <c s="18" t="s">
        <v>17</v>
      </c>
      <c s="24" t="s">
        <v>161</v>
      </c>
      <c s="25" t="s">
        <v>60</v>
      </c>
      <c s="26">
        <v>2.31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25.5">
      <c r="A115" s="28" t="s">
        <v>43</v>
      </c>
      <c r="E115" s="29" t="s">
        <v>165</v>
      </c>
    </row>
    <row r="116" spans="1:5" ht="12.75">
      <c r="A116" s="30" t="s">
        <v>45</v>
      </c>
      <c r="E116" s="31" t="s">
        <v>166</v>
      </c>
    </row>
    <row r="117" spans="1:5" ht="76.5">
      <c r="A117" t="s">
        <v>47</v>
      </c>
      <c r="E117" s="29" t="s">
        <v>155</v>
      </c>
    </row>
    <row r="118" spans="1:16" ht="12.75">
      <c r="A118" s="18" t="s">
        <v>39</v>
      </c>
      <c s="23" t="s">
        <v>167</v>
      </c>
      <c s="23" t="s">
        <v>168</v>
      </c>
      <c s="18" t="s">
        <v>23</v>
      </c>
      <c s="24" t="s">
        <v>169</v>
      </c>
      <c s="25" t="s">
        <v>60</v>
      </c>
      <c s="26">
        <v>8.748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25.5">
      <c r="A119" s="28" t="s">
        <v>43</v>
      </c>
      <c r="E119" s="29" t="s">
        <v>170</v>
      </c>
    </row>
    <row r="120" spans="1:5" ht="165.75">
      <c r="A120" s="30" t="s">
        <v>45</v>
      </c>
      <c r="E120" s="31" t="s">
        <v>171</v>
      </c>
    </row>
    <row r="121" spans="1:5" ht="76.5">
      <c r="A121" t="s">
        <v>47</v>
      </c>
      <c r="E121" s="29" t="s">
        <v>155</v>
      </c>
    </row>
    <row r="122" spans="1:16" ht="12.75">
      <c r="A122" s="18" t="s">
        <v>39</v>
      </c>
      <c s="23" t="s">
        <v>172</v>
      </c>
      <c s="23" t="s">
        <v>168</v>
      </c>
      <c s="18" t="s">
        <v>17</v>
      </c>
      <c s="24" t="s">
        <v>169</v>
      </c>
      <c s="25" t="s">
        <v>60</v>
      </c>
      <c s="26">
        <v>6.6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38.25">
      <c r="A123" s="28" t="s">
        <v>43</v>
      </c>
      <c r="E123" s="29" t="s">
        <v>173</v>
      </c>
    </row>
    <row r="124" spans="1:5" ht="12.75">
      <c r="A124" s="30" t="s">
        <v>45</v>
      </c>
      <c r="E124" s="31" t="s">
        <v>174</v>
      </c>
    </row>
    <row r="125" spans="1:5" ht="76.5">
      <c r="A125" t="s">
        <v>47</v>
      </c>
      <c r="E125" s="29" t="s">
        <v>155</v>
      </c>
    </row>
    <row r="126" spans="1:16" ht="12.75">
      <c r="A126" s="18" t="s">
        <v>39</v>
      </c>
      <c s="23" t="s">
        <v>175</v>
      </c>
      <c s="23" t="s">
        <v>176</v>
      </c>
      <c s="18" t="s">
        <v>46</v>
      </c>
      <c s="24" t="s">
        <v>177</v>
      </c>
      <c s="25" t="s">
        <v>146</v>
      </c>
      <c s="26">
        <v>3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25.5">
      <c r="A127" s="28" t="s">
        <v>43</v>
      </c>
      <c r="E127" s="29" t="s">
        <v>178</v>
      </c>
    </row>
    <row r="128" spans="1:5" ht="12.75">
      <c r="A128" s="30" t="s">
        <v>45</v>
      </c>
      <c r="E128" s="31" t="s">
        <v>46</v>
      </c>
    </row>
    <row r="129" spans="1:5" ht="76.5">
      <c r="A129" t="s">
        <v>47</v>
      </c>
      <c r="E129" s="29" t="s">
        <v>179</v>
      </c>
    </row>
    <row r="130" spans="1:16" ht="12.75">
      <c r="A130" s="18" t="s">
        <v>39</v>
      </c>
      <c s="23" t="s">
        <v>180</v>
      </c>
      <c s="23" t="s">
        <v>181</v>
      </c>
      <c s="18" t="s">
        <v>46</v>
      </c>
      <c s="24" t="s">
        <v>182</v>
      </c>
      <c s="25" t="s">
        <v>56</v>
      </c>
      <c s="26">
        <v>176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38.25">
      <c r="A131" s="28" t="s">
        <v>43</v>
      </c>
      <c r="E131" s="29" t="s">
        <v>183</v>
      </c>
    </row>
    <row r="132" spans="1:5" ht="12.75">
      <c r="A132" s="30" t="s">
        <v>45</v>
      </c>
      <c r="E132" s="31" t="s">
        <v>184</v>
      </c>
    </row>
    <row r="133" spans="1:5" ht="76.5">
      <c r="A133" t="s">
        <v>47</v>
      </c>
      <c r="E133" s="29" t="s">
        <v>179</v>
      </c>
    </row>
    <row r="134" spans="1:16" ht="12.75">
      <c r="A134" s="18" t="s">
        <v>39</v>
      </c>
      <c s="23" t="s">
        <v>185</v>
      </c>
      <c s="23" t="s">
        <v>186</v>
      </c>
      <c s="18" t="s">
        <v>46</v>
      </c>
      <c s="24" t="s">
        <v>187</v>
      </c>
      <c s="25" t="s">
        <v>56</v>
      </c>
      <c s="26">
        <v>272.07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63.75">
      <c r="A135" s="28" t="s">
        <v>43</v>
      </c>
      <c r="E135" s="29" t="s">
        <v>188</v>
      </c>
    </row>
    <row r="136" spans="1:5" ht="89.25">
      <c r="A136" s="30" t="s">
        <v>45</v>
      </c>
      <c r="E136" s="31" t="s">
        <v>189</v>
      </c>
    </row>
    <row r="137" spans="1:5" ht="216.75">
      <c r="A137" t="s">
        <v>47</v>
      </c>
      <c r="E137" s="29" t="s">
        <v>190</v>
      </c>
    </row>
    <row r="138" spans="1:16" ht="12.75">
      <c r="A138" s="18" t="s">
        <v>39</v>
      </c>
      <c s="23" t="s">
        <v>191</v>
      </c>
      <c s="23" t="s">
        <v>192</v>
      </c>
      <c s="18" t="s">
        <v>23</v>
      </c>
      <c s="24" t="s">
        <v>193</v>
      </c>
      <c s="25" t="s">
        <v>56</v>
      </c>
      <c s="26">
        <v>168.928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43</v>
      </c>
      <c r="E139" s="29" t="s">
        <v>194</v>
      </c>
    </row>
    <row r="140" spans="1:5" ht="127.5">
      <c r="A140" s="30" t="s">
        <v>45</v>
      </c>
      <c r="E140" s="31" t="s">
        <v>195</v>
      </c>
    </row>
    <row r="141" spans="1:5" ht="216.75">
      <c r="A141" t="s">
        <v>47</v>
      </c>
      <c r="E141" s="29" t="s">
        <v>190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0+O10+O59+O76+O93+O102+O127+O132+O145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199</v>
      </c>
      <c s="36">
        <f>0+I10+I59+I76+I93+I102+I127+I132+I145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196</v>
      </c>
      <c s="1"/>
      <c s="10" t="s">
        <v>197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198</v>
      </c>
      <c s="12" t="s">
        <v>12</v>
      </c>
      <c s="13" t="s">
        <v>199</v>
      </c>
      <c s="5"/>
      <c s="14" t="s">
        <v>200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53</v>
      </c>
      <c s="19"/>
      <c s="19"/>
      <c s="19"/>
      <c s="22">
        <f>0+Q10</f>
      </c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18" t="s">
        <v>39</v>
      </c>
      <c s="23" t="s">
        <v>23</v>
      </c>
      <c s="23" t="s">
        <v>54</v>
      </c>
      <c s="18" t="s">
        <v>46</v>
      </c>
      <c s="24" t="s">
        <v>55</v>
      </c>
      <c s="25" t="s">
        <v>56</v>
      </c>
      <c s="26">
        <v>47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43</v>
      </c>
      <c r="E12" s="29" t="s">
        <v>46</v>
      </c>
    </row>
    <row r="13" spans="1:5" ht="63.75">
      <c r="A13" s="30" t="s">
        <v>45</v>
      </c>
      <c r="E13" s="31" t="s">
        <v>201</v>
      </c>
    </row>
    <row r="14" spans="1:5" ht="38.25">
      <c r="A14" t="s">
        <v>47</v>
      </c>
      <c r="E14" s="29" t="s">
        <v>57</v>
      </c>
    </row>
    <row r="15" spans="1:16" ht="12.75">
      <c r="A15" s="18" t="s">
        <v>39</v>
      </c>
      <c s="23" t="s">
        <v>17</v>
      </c>
      <c s="23" t="s">
        <v>202</v>
      </c>
      <c s="18" t="s">
        <v>46</v>
      </c>
      <c s="24" t="s">
        <v>203</v>
      </c>
      <c s="25" t="s">
        <v>60</v>
      </c>
      <c s="26">
        <v>0.55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204</v>
      </c>
    </row>
    <row r="17" spans="1:5" ht="12.75">
      <c r="A17" s="30" t="s">
        <v>45</v>
      </c>
      <c r="E17" s="31" t="s">
        <v>205</v>
      </c>
    </row>
    <row r="18" spans="1:5" ht="63.75">
      <c r="A18" t="s">
        <v>47</v>
      </c>
      <c r="E18" s="29" t="s">
        <v>63</v>
      </c>
    </row>
    <row r="19" spans="1:16" ht="12.75">
      <c r="A19" s="18" t="s">
        <v>39</v>
      </c>
      <c s="23" t="s">
        <v>16</v>
      </c>
      <c s="23" t="s">
        <v>206</v>
      </c>
      <c s="18" t="s">
        <v>46</v>
      </c>
      <c s="24" t="s">
        <v>207</v>
      </c>
      <c s="25" t="s">
        <v>60</v>
      </c>
      <c s="26">
        <v>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208</v>
      </c>
    </row>
    <row r="21" spans="1:5" ht="38.25">
      <c r="A21" s="30" t="s">
        <v>45</v>
      </c>
      <c r="E21" s="31" t="s">
        <v>209</v>
      </c>
    </row>
    <row r="22" spans="1:5" ht="63.75">
      <c r="A22" t="s">
        <v>47</v>
      </c>
      <c r="E22" s="29" t="s">
        <v>63</v>
      </c>
    </row>
    <row r="23" spans="1:16" ht="12.75">
      <c r="A23" s="18" t="s">
        <v>39</v>
      </c>
      <c s="23" t="s">
        <v>27</v>
      </c>
      <c s="23" t="s">
        <v>210</v>
      </c>
      <c s="18" t="s">
        <v>46</v>
      </c>
      <c s="24" t="s">
        <v>211</v>
      </c>
      <c s="25" t="s">
        <v>60</v>
      </c>
      <c s="26">
        <v>48.52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204</v>
      </c>
    </row>
    <row r="25" spans="1:5" ht="229.5">
      <c r="A25" s="30" t="s">
        <v>45</v>
      </c>
      <c r="E25" s="31" t="s">
        <v>212</v>
      </c>
    </row>
    <row r="26" spans="1:5" ht="63.75">
      <c r="A26" t="s">
        <v>47</v>
      </c>
      <c r="E26" s="29" t="s">
        <v>63</v>
      </c>
    </row>
    <row r="27" spans="1:16" ht="25.5">
      <c r="A27" s="18" t="s">
        <v>39</v>
      </c>
      <c s="23" t="s">
        <v>29</v>
      </c>
      <c s="23" t="s">
        <v>213</v>
      </c>
      <c s="18" t="s">
        <v>46</v>
      </c>
      <c s="24" t="s">
        <v>59</v>
      </c>
      <c s="25" t="s">
        <v>60</v>
      </c>
      <c s="26">
        <v>267.754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204</v>
      </c>
    </row>
    <row r="29" spans="1:5" ht="89.25">
      <c r="A29" s="30" t="s">
        <v>45</v>
      </c>
      <c r="E29" s="31" t="s">
        <v>214</v>
      </c>
    </row>
    <row r="30" spans="1:5" ht="63.75">
      <c r="A30" t="s">
        <v>47</v>
      </c>
      <c r="E30" s="29" t="s">
        <v>63</v>
      </c>
    </row>
    <row r="31" spans="1:16" ht="12.75">
      <c r="A31" s="18" t="s">
        <v>39</v>
      </c>
      <c s="23" t="s">
        <v>31</v>
      </c>
      <c s="23" t="s">
        <v>215</v>
      </c>
      <c s="18" t="s">
        <v>46</v>
      </c>
      <c s="24" t="s">
        <v>216</v>
      </c>
      <c s="25" t="s">
        <v>146</v>
      </c>
      <c s="26">
        <v>186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208</v>
      </c>
    </row>
    <row r="33" spans="1:5" ht="127.5">
      <c r="A33" s="30" t="s">
        <v>45</v>
      </c>
      <c r="E33" s="31" t="s">
        <v>217</v>
      </c>
    </row>
    <row r="34" spans="1:5" ht="63.75">
      <c r="A34" t="s">
        <v>47</v>
      </c>
      <c r="E34" s="29" t="s">
        <v>63</v>
      </c>
    </row>
    <row r="35" spans="1:16" ht="12.75">
      <c r="A35" s="18" t="s">
        <v>39</v>
      </c>
      <c s="23" t="s">
        <v>72</v>
      </c>
      <c s="23" t="s">
        <v>218</v>
      </c>
      <c s="18" t="s">
        <v>46</v>
      </c>
      <c s="24" t="s">
        <v>219</v>
      </c>
      <c s="25" t="s">
        <v>60</v>
      </c>
      <c s="26">
        <v>239.039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204</v>
      </c>
    </row>
    <row r="37" spans="1:5" ht="89.25">
      <c r="A37" s="30" t="s">
        <v>45</v>
      </c>
      <c r="E37" s="31" t="s">
        <v>220</v>
      </c>
    </row>
    <row r="38" spans="1:5" ht="369.75">
      <c r="A38" t="s">
        <v>47</v>
      </c>
      <c r="E38" s="29" t="s">
        <v>221</v>
      </c>
    </row>
    <row r="39" spans="1:16" ht="12.75">
      <c r="A39" s="18" t="s">
        <v>39</v>
      </c>
      <c s="23" t="s">
        <v>78</v>
      </c>
      <c s="23" t="s">
        <v>222</v>
      </c>
      <c s="18" t="s">
        <v>46</v>
      </c>
      <c s="24" t="s">
        <v>223</v>
      </c>
      <c s="25" t="s">
        <v>60</v>
      </c>
      <c s="26">
        <v>296.799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204</v>
      </c>
    </row>
    <row r="41" spans="1:5" ht="51">
      <c r="A41" s="30" t="s">
        <v>45</v>
      </c>
      <c r="E41" s="31" t="s">
        <v>224</v>
      </c>
    </row>
    <row r="42" spans="1:5" ht="318.75">
      <c r="A42" t="s">
        <v>47</v>
      </c>
      <c r="E42" s="29" t="s">
        <v>225</v>
      </c>
    </row>
    <row r="43" spans="1:16" ht="12.75">
      <c r="A43" s="18" t="s">
        <v>39</v>
      </c>
      <c s="23" t="s">
        <v>34</v>
      </c>
      <c s="23" t="s">
        <v>226</v>
      </c>
      <c s="18" t="s">
        <v>46</v>
      </c>
      <c s="24" t="s">
        <v>227</v>
      </c>
      <c s="25" t="s">
        <v>60</v>
      </c>
      <c s="26">
        <v>23.26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204</v>
      </c>
    </row>
    <row r="45" spans="1:5" ht="38.25">
      <c r="A45" s="30" t="s">
        <v>45</v>
      </c>
      <c r="E45" s="31" t="s">
        <v>228</v>
      </c>
    </row>
    <row r="46" spans="1:5" ht="318.75">
      <c r="A46" t="s">
        <v>47</v>
      </c>
      <c r="E46" s="29" t="s">
        <v>225</v>
      </c>
    </row>
    <row r="47" spans="1:16" ht="12.75">
      <c r="A47" s="18" t="s">
        <v>39</v>
      </c>
      <c s="23" t="s">
        <v>36</v>
      </c>
      <c s="23" t="s">
        <v>64</v>
      </c>
      <c s="18" t="s">
        <v>46</v>
      </c>
      <c s="24" t="s">
        <v>65</v>
      </c>
      <c s="25" t="s">
        <v>60</v>
      </c>
      <c s="26">
        <v>559.098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46</v>
      </c>
    </row>
    <row r="49" spans="1:5" ht="51">
      <c r="A49" s="30" t="s">
        <v>45</v>
      </c>
      <c r="E49" s="31" t="s">
        <v>229</v>
      </c>
    </row>
    <row r="50" spans="1:5" ht="191.25">
      <c r="A50" t="s">
        <v>47</v>
      </c>
      <c r="E50" s="29" t="s">
        <v>66</v>
      </c>
    </row>
    <row r="51" spans="1:16" ht="12.75">
      <c r="A51" s="18" t="s">
        <v>39</v>
      </c>
      <c s="23" t="s">
        <v>94</v>
      </c>
      <c s="23" t="s">
        <v>230</v>
      </c>
      <c s="18" t="s">
        <v>46</v>
      </c>
      <c s="24" t="s">
        <v>231</v>
      </c>
      <c s="25" t="s">
        <v>60</v>
      </c>
      <c s="26">
        <v>158.439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46</v>
      </c>
    </row>
    <row r="53" spans="1:5" ht="229.5">
      <c r="A53" s="30" t="s">
        <v>45</v>
      </c>
      <c r="E53" s="31" t="s">
        <v>232</v>
      </c>
    </row>
    <row r="54" spans="1:5" ht="229.5">
      <c r="A54" t="s">
        <v>47</v>
      </c>
      <c r="E54" s="29" t="s">
        <v>233</v>
      </c>
    </row>
    <row r="55" spans="1:16" ht="12.75">
      <c r="A55" s="18" t="s">
        <v>39</v>
      </c>
      <c s="23" t="s">
        <v>100</v>
      </c>
      <c s="23" t="s">
        <v>79</v>
      </c>
      <c s="18" t="s">
        <v>46</v>
      </c>
      <c s="24" t="s">
        <v>80</v>
      </c>
      <c s="25" t="s">
        <v>56</v>
      </c>
      <c s="26">
        <v>1858.931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46</v>
      </c>
    </row>
    <row r="57" spans="1:5" ht="89.25">
      <c r="A57" s="30" t="s">
        <v>45</v>
      </c>
      <c r="E57" s="31" t="s">
        <v>234</v>
      </c>
    </row>
    <row r="58" spans="1:5" ht="25.5">
      <c r="A58" t="s">
        <v>47</v>
      </c>
      <c r="E58" s="29" t="s">
        <v>82</v>
      </c>
    </row>
    <row r="59" spans="1:18" ht="12.75" customHeight="1">
      <c r="A59" s="5" t="s">
        <v>37</v>
      </c>
      <c s="5"/>
      <c s="34" t="s">
        <v>17</v>
      </c>
      <c s="5"/>
      <c s="21" t="s">
        <v>235</v>
      </c>
      <c s="5"/>
      <c s="5"/>
      <c s="5"/>
      <c s="35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39</v>
      </c>
      <c s="23" t="s">
        <v>106</v>
      </c>
      <c s="23" t="s">
        <v>236</v>
      </c>
      <c s="18" t="s">
        <v>46</v>
      </c>
      <c s="24" t="s">
        <v>237</v>
      </c>
      <c s="25" t="s">
        <v>146</v>
      </c>
      <c s="26">
        <v>40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43</v>
      </c>
      <c r="E61" s="29" t="s">
        <v>46</v>
      </c>
    </row>
    <row r="62" spans="1:5" ht="76.5">
      <c r="A62" s="30" t="s">
        <v>45</v>
      </c>
      <c r="E62" s="31" t="s">
        <v>238</v>
      </c>
    </row>
    <row r="63" spans="1:5" ht="165.75">
      <c r="A63" t="s">
        <v>47</v>
      </c>
      <c r="E63" s="29" t="s">
        <v>239</v>
      </c>
    </row>
    <row r="64" spans="1:16" ht="12.75">
      <c r="A64" s="18" t="s">
        <v>39</v>
      </c>
      <c s="23" t="s">
        <v>112</v>
      </c>
      <c s="23" t="s">
        <v>240</v>
      </c>
      <c s="18" t="s">
        <v>46</v>
      </c>
      <c s="24" t="s">
        <v>241</v>
      </c>
      <c s="25" t="s">
        <v>60</v>
      </c>
      <c s="26">
        <v>4.8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43</v>
      </c>
      <c r="E65" s="29" t="s">
        <v>46</v>
      </c>
    </row>
    <row r="66" spans="1:5" ht="12.75">
      <c r="A66" s="30" t="s">
        <v>45</v>
      </c>
      <c r="E66" s="31" t="s">
        <v>242</v>
      </c>
    </row>
    <row r="67" spans="1:5" ht="369.75">
      <c r="A67" t="s">
        <v>47</v>
      </c>
      <c r="E67" s="29" t="s">
        <v>243</v>
      </c>
    </row>
    <row r="68" spans="1:16" ht="12.75">
      <c r="A68" s="18" t="s">
        <v>39</v>
      </c>
      <c s="23" t="s">
        <v>117</v>
      </c>
      <c s="23" t="s">
        <v>244</v>
      </c>
      <c s="18" t="s">
        <v>46</v>
      </c>
      <c s="24" t="s">
        <v>245</v>
      </c>
      <c s="25" t="s">
        <v>56</v>
      </c>
      <c s="26">
        <v>21.6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43</v>
      </c>
      <c r="E69" s="29" t="s">
        <v>46</v>
      </c>
    </row>
    <row r="70" spans="1:5" ht="12.75">
      <c r="A70" s="30" t="s">
        <v>45</v>
      </c>
      <c r="E70" s="31" t="s">
        <v>246</v>
      </c>
    </row>
    <row r="71" spans="1:5" ht="102">
      <c r="A71" t="s">
        <v>47</v>
      </c>
      <c r="E71" s="29" t="s">
        <v>247</v>
      </c>
    </row>
    <row r="72" spans="1:16" ht="12.75">
      <c r="A72" s="18" t="s">
        <v>39</v>
      </c>
      <c s="23" t="s">
        <v>120</v>
      </c>
      <c s="23" t="s">
        <v>248</v>
      </c>
      <c s="18" t="s">
        <v>46</v>
      </c>
      <c s="24" t="s">
        <v>249</v>
      </c>
      <c s="25" t="s">
        <v>56</v>
      </c>
      <c s="26">
        <v>102.116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43</v>
      </c>
      <c r="E73" s="29" t="s">
        <v>46</v>
      </c>
    </row>
    <row r="74" spans="1:5" ht="51">
      <c r="A74" s="30" t="s">
        <v>45</v>
      </c>
      <c r="E74" s="31" t="s">
        <v>250</v>
      </c>
    </row>
    <row r="75" spans="1:5" ht="102">
      <c r="A75" t="s">
        <v>47</v>
      </c>
      <c r="E75" s="29" t="s">
        <v>251</v>
      </c>
    </row>
    <row r="76" spans="1:18" ht="12.75" customHeight="1">
      <c r="A76" s="5" t="s">
        <v>37</v>
      </c>
      <c s="5"/>
      <c s="34" t="s">
        <v>16</v>
      </c>
      <c s="5"/>
      <c s="21" t="s">
        <v>83</v>
      </c>
      <c s="5"/>
      <c s="5"/>
      <c s="5"/>
      <c s="35">
        <f>0+Q76</f>
      </c>
      <c r="O76">
        <f>0+R76</f>
      </c>
      <c r="Q76">
        <f>0+I77+I81+I85+I89</f>
      </c>
      <c>
        <f>0+O77+O81+O85+O89</f>
      </c>
    </row>
    <row r="77" spans="1:16" ht="12.75">
      <c r="A77" s="18" t="s">
        <v>39</v>
      </c>
      <c s="23" t="s">
        <v>125</v>
      </c>
      <c s="23" t="s">
        <v>252</v>
      </c>
      <c s="18" t="s">
        <v>46</v>
      </c>
      <c s="24" t="s">
        <v>253</v>
      </c>
      <c s="25" t="s">
        <v>60</v>
      </c>
      <c s="26">
        <v>2.94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43</v>
      </c>
      <c r="E78" s="29" t="s">
        <v>46</v>
      </c>
    </row>
    <row r="79" spans="1:5" ht="51">
      <c r="A79" s="30" t="s">
        <v>45</v>
      </c>
      <c r="E79" s="31" t="s">
        <v>254</v>
      </c>
    </row>
    <row r="80" spans="1:5" ht="38.25">
      <c r="A80" t="s">
        <v>47</v>
      </c>
      <c r="E80" s="29" t="s">
        <v>92</v>
      </c>
    </row>
    <row r="81" spans="1:16" ht="12.75">
      <c r="A81" s="18" t="s">
        <v>39</v>
      </c>
      <c s="23" t="s">
        <v>128</v>
      </c>
      <c s="23" t="s">
        <v>255</v>
      </c>
      <c s="18" t="s">
        <v>46</v>
      </c>
      <c s="24" t="s">
        <v>256</v>
      </c>
      <c s="25" t="s">
        <v>60</v>
      </c>
      <c s="26">
        <v>7.33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43</v>
      </c>
      <c r="E82" s="29" t="s">
        <v>46</v>
      </c>
    </row>
    <row r="83" spans="1:5" ht="51">
      <c r="A83" s="30" t="s">
        <v>45</v>
      </c>
      <c r="E83" s="31" t="s">
        <v>257</v>
      </c>
    </row>
    <row r="84" spans="1:5" ht="38.25">
      <c r="A84" t="s">
        <v>47</v>
      </c>
      <c r="E84" s="29" t="s">
        <v>258</v>
      </c>
    </row>
    <row r="85" spans="1:16" ht="12.75">
      <c r="A85" s="18" t="s">
        <v>39</v>
      </c>
      <c s="23" t="s">
        <v>131</v>
      </c>
      <c s="23" t="s">
        <v>259</v>
      </c>
      <c s="18" t="s">
        <v>46</v>
      </c>
      <c s="24" t="s">
        <v>260</v>
      </c>
      <c s="25" t="s">
        <v>60</v>
      </c>
      <c s="26">
        <v>65.914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43</v>
      </c>
      <c r="E86" s="29" t="s">
        <v>46</v>
      </c>
    </row>
    <row r="87" spans="1:5" ht="102">
      <c r="A87" s="30" t="s">
        <v>45</v>
      </c>
      <c r="E87" s="31" t="s">
        <v>261</v>
      </c>
    </row>
    <row r="88" spans="1:5" ht="369.75">
      <c r="A88" t="s">
        <v>47</v>
      </c>
      <c r="E88" s="29" t="s">
        <v>262</v>
      </c>
    </row>
    <row r="89" spans="1:16" ht="12.75">
      <c r="A89" s="18" t="s">
        <v>39</v>
      </c>
      <c s="23" t="s">
        <v>134</v>
      </c>
      <c s="23" t="s">
        <v>263</v>
      </c>
      <c s="18" t="s">
        <v>46</v>
      </c>
      <c s="24" t="s">
        <v>264</v>
      </c>
      <c s="25" t="s">
        <v>137</v>
      </c>
      <c s="26">
        <v>12.524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43</v>
      </c>
      <c r="E90" s="29" t="s">
        <v>265</v>
      </c>
    </row>
    <row r="91" spans="1:5" ht="114.75">
      <c r="A91" s="30" t="s">
        <v>45</v>
      </c>
      <c r="E91" s="31" t="s">
        <v>266</v>
      </c>
    </row>
    <row r="92" spans="1:5" ht="267.75">
      <c r="A92" t="s">
        <v>47</v>
      </c>
      <c r="E92" s="29" t="s">
        <v>267</v>
      </c>
    </row>
    <row r="93" spans="1:18" ht="12.75" customHeight="1">
      <c r="A93" s="5" t="s">
        <v>37</v>
      </c>
      <c s="5"/>
      <c s="34" t="s">
        <v>27</v>
      </c>
      <c s="5"/>
      <c s="21" t="s">
        <v>268</v>
      </c>
      <c s="5"/>
      <c s="5"/>
      <c s="5"/>
      <c s="35">
        <f>0+Q93</f>
      </c>
      <c r="O93">
        <f>0+R93</f>
      </c>
      <c r="Q93">
        <f>0+I94+I98</f>
      </c>
      <c>
        <f>0+O94+O98</f>
      </c>
    </row>
    <row r="94" spans="1:16" ht="12.75">
      <c r="A94" s="18" t="s">
        <v>39</v>
      </c>
      <c s="23" t="s">
        <v>141</v>
      </c>
      <c s="23" t="s">
        <v>269</v>
      </c>
      <c s="18" t="s">
        <v>46</v>
      </c>
      <c s="24" t="s">
        <v>270</v>
      </c>
      <c s="25" t="s">
        <v>60</v>
      </c>
      <c s="26">
        <v>26.099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43</v>
      </c>
      <c r="E95" s="29" t="s">
        <v>46</v>
      </c>
    </row>
    <row r="96" spans="1:5" ht="114.75">
      <c r="A96" s="30" t="s">
        <v>45</v>
      </c>
      <c r="E96" s="31" t="s">
        <v>271</v>
      </c>
    </row>
    <row r="97" spans="1:5" ht="369.75">
      <c r="A97" t="s">
        <v>47</v>
      </c>
      <c r="E97" s="29" t="s">
        <v>262</v>
      </c>
    </row>
    <row r="98" spans="1:16" ht="12.75">
      <c r="A98" s="18" t="s">
        <v>39</v>
      </c>
      <c s="23" t="s">
        <v>143</v>
      </c>
      <c s="23" t="s">
        <v>272</v>
      </c>
      <c s="18" t="s">
        <v>46</v>
      </c>
      <c s="24" t="s">
        <v>273</v>
      </c>
      <c s="25" t="s">
        <v>60</v>
      </c>
      <c s="26">
        <v>21.626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43</v>
      </c>
      <c r="E99" s="29" t="s">
        <v>274</v>
      </c>
    </row>
    <row r="100" spans="1:5" ht="51">
      <c r="A100" s="30" t="s">
        <v>45</v>
      </c>
      <c r="E100" s="31" t="s">
        <v>275</v>
      </c>
    </row>
    <row r="101" spans="1:5" ht="38.25">
      <c r="A101" t="s">
        <v>47</v>
      </c>
      <c r="E101" s="29" t="s">
        <v>276</v>
      </c>
    </row>
    <row r="102" spans="1:18" ht="12.75" customHeight="1">
      <c r="A102" s="5" t="s">
        <v>37</v>
      </c>
      <c s="5"/>
      <c s="34" t="s">
        <v>29</v>
      </c>
      <c s="5"/>
      <c s="21" t="s">
        <v>277</v>
      </c>
      <c s="5"/>
      <c s="5"/>
      <c s="5"/>
      <c s="35">
        <f>0+Q102</f>
      </c>
      <c r="O102">
        <f>0+R102</f>
      </c>
      <c r="Q102">
        <f>0+I103+I107+I111+I115+I119+I123</f>
      </c>
      <c>
        <f>0+O103+O107+O111+O115+O119+O123</f>
      </c>
    </row>
    <row r="103" spans="1:16" ht="12.75">
      <c r="A103" s="18" t="s">
        <v>39</v>
      </c>
      <c s="23" t="s">
        <v>150</v>
      </c>
      <c s="23" t="s">
        <v>278</v>
      </c>
      <c s="18" t="s">
        <v>46</v>
      </c>
      <c s="24" t="s">
        <v>279</v>
      </c>
      <c s="25" t="s">
        <v>56</v>
      </c>
      <c s="26">
        <v>1858.931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43</v>
      </c>
      <c r="E104" s="29" t="s">
        <v>46</v>
      </c>
    </row>
    <row r="105" spans="1:5" ht="114.75">
      <c r="A105" s="30" t="s">
        <v>45</v>
      </c>
      <c r="E105" s="31" t="s">
        <v>280</v>
      </c>
    </row>
    <row r="106" spans="1:5" ht="51">
      <c r="A106" t="s">
        <v>47</v>
      </c>
      <c r="E106" s="29" t="s">
        <v>281</v>
      </c>
    </row>
    <row r="107" spans="1:16" ht="12.75">
      <c r="A107" s="18" t="s">
        <v>39</v>
      </c>
      <c s="23" t="s">
        <v>156</v>
      </c>
      <c s="23" t="s">
        <v>282</v>
      </c>
      <c s="18" t="s">
        <v>46</v>
      </c>
      <c s="24" t="s">
        <v>283</v>
      </c>
      <c s="25" t="s">
        <v>56</v>
      </c>
      <c s="26">
        <v>135.2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43</v>
      </c>
      <c r="E108" s="29" t="s">
        <v>46</v>
      </c>
    </row>
    <row r="109" spans="1:5" ht="216.75">
      <c r="A109" s="30" t="s">
        <v>45</v>
      </c>
      <c r="E109" s="31" t="s">
        <v>284</v>
      </c>
    </row>
    <row r="110" spans="1:5" ht="153">
      <c r="A110" t="s">
        <v>47</v>
      </c>
      <c r="E110" s="29" t="s">
        <v>285</v>
      </c>
    </row>
    <row r="111" spans="1:16" ht="25.5">
      <c r="A111" s="18" t="s">
        <v>39</v>
      </c>
      <c s="23" t="s">
        <v>159</v>
      </c>
      <c s="23" t="s">
        <v>286</v>
      </c>
      <c s="18" t="s">
        <v>46</v>
      </c>
      <c s="24" t="s">
        <v>287</v>
      </c>
      <c s="25" t="s">
        <v>56</v>
      </c>
      <c s="26">
        <v>1119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43</v>
      </c>
      <c r="E112" s="29" t="s">
        <v>46</v>
      </c>
    </row>
    <row r="113" spans="1:5" ht="165.75">
      <c r="A113" s="30" t="s">
        <v>45</v>
      </c>
      <c r="E113" s="31" t="s">
        <v>288</v>
      </c>
    </row>
    <row r="114" spans="1:5" ht="153">
      <c r="A114" t="s">
        <v>47</v>
      </c>
      <c r="E114" s="29" t="s">
        <v>285</v>
      </c>
    </row>
    <row r="115" spans="1:16" ht="25.5">
      <c r="A115" s="18" t="s">
        <v>39</v>
      </c>
      <c s="23" t="s">
        <v>164</v>
      </c>
      <c s="23" t="s">
        <v>289</v>
      </c>
      <c s="18" t="s">
        <v>46</v>
      </c>
      <c s="24" t="s">
        <v>290</v>
      </c>
      <c s="25" t="s">
        <v>56</v>
      </c>
      <c s="26">
        <v>10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43</v>
      </c>
      <c r="E116" s="29" t="s">
        <v>46</v>
      </c>
    </row>
    <row r="117" spans="1:5" ht="51">
      <c r="A117" s="30" t="s">
        <v>45</v>
      </c>
      <c r="E117" s="31" t="s">
        <v>291</v>
      </c>
    </row>
    <row r="118" spans="1:5" ht="153">
      <c r="A118" t="s">
        <v>47</v>
      </c>
      <c r="E118" s="29" t="s">
        <v>285</v>
      </c>
    </row>
    <row r="119" spans="1:16" ht="12.75">
      <c r="A119" s="18" t="s">
        <v>39</v>
      </c>
      <c s="23" t="s">
        <v>167</v>
      </c>
      <c s="23" t="s">
        <v>292</v>
      </c>
      <c s="18" t="s">
        <v>46</v>
      </c>
      <c s="24" t="s">
        <v>293</v>
      </c>
      <c s="25" t="s">
        <v>56</v>
      </c>
      <c s="26">
        <v>36.5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43</v>
      </c>
      <c r="E120" s="29" t="s">
        <v>46</v>
      </c>
    </row>
    <row r="121" spans="1:5" ht="204">
      <c r="A121" s="30" t="s">
        <v>45</v>
      </c>
      <c r="E121" s="31" t="s">
        <v>294</v>
      </c>
    </row>
    <row r="122" spans="1:5" ht="153">
      <c r="A122" t="s">
        <v>47</v>
      </c>
      <c r="E122" s="29" t="s">
        <v>285</v>
      </c>
    </row>
    <row r="123" spans="1:16" ht="12.75">
      <c r="A123" s="18" t="s">
        <v>39</v>
      </c>
      <c s="23" t="s">
        <v>172</v>
      </c>
      <c s="23" t="s">
        <v>295</v>
      </c>
      <c s="18" t="s">
        <v>46</v>
      </c>
      <c s="24" t="s">
        <v>296</v>
      </c>
      <c s="25" t="s">
        <v>56</v>
      </c>
      <c s="26">
        <v>57.3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43</v>
      </c>
      <c r="E124" s="29" t="s">
        <v>46</v>
      </c>
    </row>
    <row r="125" spans="1:5" ht="280.5">
      <c r="A125" s="30" t="s">
        <v>45</v>
      </c>
      <c r="E125" s="31" t="s">
        <v>297</v>
      </c>
    </row>
    <row r="126" spans="1:5" ht="153">
      <c r="A126" t="s">
        <v>47</v>
      </c>
      <c r="E126" s="29" t="s">
        <v>285</v>
      </c>
    </row>
    <row r="127" spans="1:18" ht="12.75" customHeight="1">
      <c r="A127" s="5" t="s">
        <v>37</v>
      </c>
      <c s="5"/>
      <c s="34" t="s">
        <v>72</v>
      </c>
      <c s="5"/>
      <c s="21" t="s">
        <v>93</v>
      </c>
      <c s="5"/>
      <c s="5"/>
      <c s="5"/>
      <c s="35">
        <f>0+Q127</f>
      </c>
      <c r="O127">
        <f>0+R127</f>
      </c>
      <c r="Q127">
        <f>0+I128</f>
      </c>
      <c>
        <f>0+O128</f>
      </c>
    </row>
    <row r="128" spans="1:16" ht="12.75">
      <c r="A128" s="18" t="s">
        <v>39</v>
      </c>
      <c s="23" t="s">
        <v>175</v>
      </c>
      <c s="23" t="s">
        <v>298</v>
      </c>
      <c s="18" t="s">
        <v>46</v>
      </c>
      <c s="24" t="s">
        <v>299</v>
      </c>
      <c s="25" t="s">
        <v>56</v>
      </c>
      <c s="26">
        <v>21.6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43</v>
      </c>
      <c r="E129" s="29" t="s">
        <v>46</v>
      </c>
    </row>
    <row r="130" spans="1:5" ht="38.25">
      <c r="A130" s="30" t="s">
        <v>45</v>
      </c>
      <c r="E130" s="31" t="s">
        <v>300</v>
      </c>
    </row>
    <row r="131" spans="1:5" ht="51">
      <c r="A131" t="s">
        <v>47</v>
      </c>
      <c r="E131" s="29" t="s">
        <v>301</v>
      </c>
    </row>
    <row r="132" spans="1:18" ht="12.75" customHeight="1">
      <c r="A132" s="5" t="s">
        <v>37</v>
      </c>
      <c s="5"/>
      <c s="34" t="s">
        <v>78</v>
      </c>
      <c s="5"/>
      <c s="21" t="s">
        <v>302</v>
      </c>
      <c s="5"/>
      <c s="5"/>
      <c s="5"/>
      <c s="35">
        <f>0+Q132</f>
      </c>
      <c r="O132">
        <f>0+R132</f>
      </c>
      <c r="Q132">
        <f>0+I133+I137+I141</f>
      </c>
      <c>
        <f>0+O133+O137+O141</f>
      </c>
    </row>
    <row r="133" spans="1:16" ht="12.75">
      <c r="A133" s="18" t="s">
        <v>39</v>
      </c>
      <c s="23" t="s">
        <v>180</v>
      </c>
      <c s="23" t="s">
        <v>303</v>
      </c>
      <c s="18" t="s">
        <v>46</v>
      </c>
      <c s="24" t="s">
        <v>304</v>
      </c>
      <c s="25" t="s">
        <v>146</v>
      </c>
      <c s="26">
        <v>74.506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43</v>
      </c>
      <c r="E134" s="29" t="s">
        <v>46</v>
      </c>
    </row>
    <row r="135" spans="1:5" ht="51">
      <c r="A135" s="30" t="s">
        <v>45</v>
      </c>
      <c r="E135" s="31" t="s">
        <v>305</v>
      </c>
    </row>
    <row r="136" spans="1:5" ht="242.25">
      <c r="A136" t="s">
        <v>47</v>
      </c>
      <c r="E136" s="29" t="s">
        <v>306</v>
      </c>
    </row>
    <row r="137" spans="1:16" ht="12.75">
      <c r="A137" s="18" t="s">
        <v>39</v>
      </c>
      <c s="23" t="s">
        <v>185</v>
      </c>
      <c s="23" t="s">
        <v>307</v>
      </c>
      <c s="18" t="s">
        <v>46</v>
      </c>
      <c s="24" t="s">
        <v>308</v>
      </c>
      <c s="25" t="s">
        <v>309</v>
      </c>
      <c s="26">
        <v>6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43</v>
      </c>
      <c r="E138" s="29" t="s">
        <v>46</v>
      </c>
    </row>
    <row r="139" spans="1:5" ht="12.75">
      <c r="A139" s="30" t="s">
        <v>45</v>
      </c>
      <c r="E139" s="31" t="s">
        <v>310</v>
      </c>
    </row>
    <row r="140" spans="1:5" ht="25.5">
      <c r="A140" t="s">
        <v>47</v>
      </c>
      <c r="E140" s="29" t="s">
        <v>311</v>
      </c>
    </row>
    <row r="141" spans="1:16" ht="12.75">
      <c r="A141" s="18" t="s">
        <v>39</v>
      </c>
      <c s="23" t="s">
        <v>191</v>
      </c>
      <c s="23" t="s">
        <v>312</v>
      </c>
      <c s="18" t="s">
        <v>46</v>
      </c>
      <c s="24" t="s">
        <v>313</v>
      </c>
      <c s="25" t="s">
        <v>309</v>
      </c>
      <c s="26">
        <v>15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43</v>
      </c>
      <c r="E142" s="29" t="s">
        <v>46</v>
      </c>
    </row>
    <row r="143" spans="1:5" ht="12.75">
      <c r="A143" s="30" t="s">
        <v>45</v>
      </c>
      <c r="E143" s="31" t="s">
        <v>314</v>
      </c>
    </row>
    <row r="144" spans="1:5" ht="25.5">
      <c r="A144" t="s">
        <v>47</v>
      </c>
      <c r="E144" s="29" t="s">
        <v>311</v>
      </c>
    </row>
    <row r="145" spans="1:18" ht="12.75" customHeight="1">
      <c r="A145" s="5" t="s">
        <v>37</v>
      </c>
      <c s="5"/>
      <c s="34" t="s">
        <v>34</v>
      </c>
      <c s="5"/>
      <c s="21" t="s">
        <v>105</v>
      </c>
      <c s="5"/>
      <c s="5"/>
      <c s="5"/>
      <c s="35">
        <f>0+Q145</f>
      </c>
      <c r="O145">
        <f>0+R145</f>
      </c>
      <c r="Q145">
        <f>0+I146+I150+I154+I158+I162+I166</f>
      </c>
      <c>
        <f>0+O146+O150+O154+O158+O162+O166</f>
      </c>
    </row>
    <row r="146" spans="1:16" ht="12.75">
      <c r="A146" s="18" t="s">
        <v>39</v>
      </c>
      <c s="23" t="s">
        <v>315</v>
      </c>
      <c s="23" t="s">
        <v>316</v>
      </c>
      <c s="18" t="s">
        <v>46</v>
      </c>
      <c s="24" t="s">
        <v>317</v>
      </c>
      <c s="25" t="s">
        <v>146</v>
      </c>
      <c s="26">
        <v>72.94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46</v>
      </c>
    </row>
    <row r="148" spans="1:5" ht="51">
      <c r="A148" s="30" t="s">
        <v>45</v>
      </c>
      <c r="E148" s="31" t="s">
        <v>318</v>
      </c>
    </row>
    <row r="149" spans="1:5" ht="63.75">
      <c r="A149" t="s">
        <v>47</v>
      </c>
      <c r="E149" s="29" t="s">
        <v>319</v>
      </c>
    </row>
    <row r="150" spans="1:16" ht="12.75">
      <c r="A150" s="18" t="s">
        <v>39</v>
      </c>
      <c s="23" t="s">
        <v>320</v>
      </c>
      <c s="23" t="s">
        <v>321</v>
      </c>
      <c s="18" t="s">
        <v>46</v>
      </c>
      <c s="24" t="s">
        <v>322</v>
      </c>
      <c s="25" t="s">
        <v>60</v>
      </c>
      <c s="26">
        <v>3.55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46</v>
      </c>
    </row>
    <row r="152" spans="1:5" ht="63.75">
      <c r="A152" s="30" t="s">
        <v>45</v>
      </c>
      <c r="E152" s="31" t="s">
        <v>323</v>
      </c>
    </row>
    <row r="153" spans="1:5" ht="51">
      <c r="A153" t="s">
        <v>47</v>
      </c>
      <c r="E153" s="29" t="s">
        <v>324</v>
      </c>
    </row>
    <row r="154" spans="1:16" ht="12.75">
      <c r="A154" s="18" t="s">
        <v>39</v>
      </c>
      <c s="23" t="s">
        <v>325</v>
      </c>
      <c s="23" t="s">
        <v>326</v>
      </c>
      <c s="18" t="s">
        <v>46</v>
      </c>
      <c s="24" t="s">
        <v>327</v>
      </c>
      <c s="25" t="s">
        <v>146</v>
      </c>
      <c s="26">
        <v>403.25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43</v>
      </c>
      <c r="E155" s="29" t="s">
        <v>46</v>
      </c>
    </row>
    <row r="156" spans="1:5" ht="51">
      <c r="A156" s="30" t="s">
        <v>45</v>
      </c>
      <c r="E156" s="31" t="s">
        <v>328</v>
      </c>
    </row>
    <row r="157" spans="1:5" ht="51">
      <c r="A157" t="s">
        <v>47</v>
      </c>
      <c r="E157" s="29" t="s">
        <v>329</v>
      </c>
    </row>
    <row r="158" spans="1:16" ht="12.75">
      <c r="A158" s="18" t="s">
        <v>39</v>
      </c>
      <c s="23" t="s">
        <v>330</v>
      </c>
      <c s="23" t="s">
        <v>331</v>
      </c>
      <c s="18" t="s">
        <v>46</v>
      </c>
      <c s="24" t="s">
        <v>332</v>
      </c>
      <c s="25" t="s">
        <v>146</v>
      </c>
      <c s="26">
        <v>12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43</v>
      </c>
      <c r="E159" s="29" t="s">
        <v>46</v>
      </c>
    </row>
    <row r="160" spans="1:5" ht="12.75">
      <c r="A160" s="30" t="s">
        <v>45</v>
      </c>
      <c r="E160" s="31" t="s">
        <v>333</v>
      </c>
    </row>
    <row r="161" spans="1:5" ht="89.25">
      <c r="A161" t="s">
        <v>47</v>
      </c>
      <c r="E161" s="29" t="s">
        <v>334</v>
      </c>
    </row>
    <row r="162" spans="1:16" ht="12.75">
      <c r="A162" s="18" t="s">
        <v>39</v>
      </c>
      <c s="23" t="s">
        <v>335</v>
      </c>
      <c s="23" t="s">
        <v>336</v>
      </c>
      <c s="18" t="s">
        <v>46</v>
      </c>
      <c s="24" t="s">
        <v>337</v>
      </c>
      <c s="25" t="s">
        <v>60</v>
      </c>
      <c s="26">
        <v>2.663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43</v>
      </c>
      <c r="E163" s="29" t="s">
        <v>204</v>
      </c>
    </row>
    <row r="164" spans="1:5" ht="25.5">
      <c r="A164" s="30" t="s">
        <v>45</v>
      </c>
      <c r="E164" s="31" t="s">
        <v>338</v>
      </c>
    </row>
    <row r="165" spans="1:5" ht="76.5">
      <c r="A165" t="s">
        <v>47</v>
      </c>
      <c r="E165" s="29" t="s">
        <v>179</v>
      </c>
    </row>
    <row r="166" spans="1:16" ht="12.75">
      <c r="A166" s="18" t="s">
        <v>39</v>
      </c>
      <c s="23" t="s">
        <v>339</v>
      </c>
      <c s="23" t="s">
        <v>340</v>
      </c>
      <c s="18" t="s">
        <v>46</v>
      </c>
      <c s="24" t="s">
        <v>152</v>
      </c>
      <c s="25" t="s">
        <v>60</v>
      </c>
      <c s="26">
        <v>3.24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43</v>
      </c>
      <c r="E167" s="29" t="s">
        <v>204</v>
      </c>
    </row>
    <row r="168" spans="1:5" ht="38.25">
      <c r="A168" s="30" t="s">
        <v>45</v>
      </c>
      <c r="E168" s="31" t="s">
        <v>341</v>
      </c>
    </row>
    <row r="169" spans="1:5" ht="76.5">
      <c r="A169" t="s">
        <v>47</v>
      </c>
      <c r="E169" s="29" t="s">
        <v>179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0+O10+O71+O76+O89+O94+O143+O156+O165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342</v>
      </c>
      <c s="36">
        <f>0+I10+I71+I76+I89+I94+I143+I156+I165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196</v>
      </c>
      <c s="1"/>
      <c s="10" t="s">
        <v>197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198</v>
      </c>
      <c s="12" t="s">
        <v>12</v>
      </c>
      <c s="13" t="s">
        <v>342</v>
      </c>
      <c s="5"/>
      <c s="14" t="s">
        <v>343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53</v>
      </c>
      <c s="19"/>
      <c s="19"/>
      <c s="19"/>
      <c s="22">
        <f>0+Q10</f>
      </c>
      <c r="O10">
        <f>0+R10</f>
      </c>
      <c r="Q10">
        <f>0+I11+I15+I19+I23+I27+I31+I35+I39+I43+I47+I51+I55+I59+I63+I67</f>
      </c>
      <c>
        <f>0+O11+O15+O19+O23+O27+O31+O35+O39+O43+O47+O51+O55+O59+O63+O67</f>
      </c>
    </row>
    <row r="11" spans="1:16" ht="12.75">
      <c r="A11" s="18" t="s">
        <v>39</v>
      </c>
      <c s="23" t="s">
        <v>23</v>
      </c>
      <c s="23" t="s">
        <v>202</v>
      </c>
      <c s="18" t="s">
        <v>46</v>
      </c>
      <c s="24" t="s">
        <v>203</v>
      </c>
      <c s="25" t="s">
        <v>60</v>
      </c>
      <c s="26">
        <v>11.7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43</v>
      </c>
      <c r="E12" s="29" t="s">
        <v>208</v>
      </c>
    </row>
    <row r="13" spans="1:5" ht="114.75">
      <c r="A13" s="30" t="s">
        <v>45</v>
      </c>
      <c r="E13" s="31" t="s">
        <v>344</v>
      </c>
    </row>
    <row r="14" spans="1:5" ht="63.75">
      <c r="A14" t="s">
        <v>47</v>
      </c>
      <c r="E14" s="29" t="s">
        <v>63</v>
      </c>
    </row>
    <row r="15" spans="1:16" ht="12.75">
      <c r="A15" s="18" t="s">
        <v>39</v>
      </c>
      <c s="23" t="s">
        <v>17</v>
      </c>
      <c s="23" t="s">
        <v>345</v>
      </c>
      <c s="18" t="s">
        <v>46</v>
      </c>
      <c s="24" t="s">
        <v>346</v>
      </c>
      <c s="25" t="s">
        <v>60</v>
      </c>
      <c s="26">
        <v>0.8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347</v>
      </c>
    </row>
    <row r="17" spans="1:5" ht="25.5">
      <c r="A17" s="30" t="s">
        <v>45</v>
      </c>
      <c r="E17" s="31" t="s">
        <v>348</v>
      </c>
    </row>
    <row r="18" spans="1:5" ht="63.75">
      <c r="A18" t="s">
        <v>47</v>
      </c>
      <c r="E18" s="29" t="s">
        <v>63</v>
      </c>
    </row>
    <row r="19" spans="1:16" ht="12.75">
      <c r="A19" s="18" t="s">
        <v>39</v>
      </c>
      <c s="23" t="s">
        <v>16</v>
      </c>
      <c s="23" t="s">
        <v>206</v>
      </c>
      <c s="18" t="s">
        <v>46</v>
      </c>
      <c s="24" t="s">
        <v>207</v>
      </c>
      <c s="25" t="s">
        <v>60</v>
      </c>
      <c s="26">
        <v>3.15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208</v>
      </c>
    </row>
    <row r="21" spans="1:5" ht="89.25">
      <c r="A21" s="30" t="s">
        <v>45</v>
      </c>
      <c r="E21" s="31" t="s">
        <v>349</v>
      </c>
    </row>
    <row r="22" spans="1:5" ht="63.75">
      <c r="A22" t="s">
        <v>47</v>
      </c>
      <c r="E22" s="29" t="s">
        <v>63</v>
      </c>
    </row>
    <row r="23" spans="1:16" ht="12.75">
      <c r="A23" s="18" t="s">
        <v>39</v>
      </c>
      <c s="23" t="s">
        <v>27</v>
      </c>
      <c s="23" t="s">
        <v>210</v>
      </c>
      <c s="18" t="s">
        <v>23</v>
      </c>
      <c s="24" t="s">
        <v>211</v>
      </c>
      <c s="25" t="s">
        <v>60</v>
      </c>
      <c s="26">
        <v>18.8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350</v>
      </c>
    </row>
    <row r="25" spans="1:5" ht="318.75">
      <c r="A25" s="30" t="s">
        <v>45</v>
      </c>
      <c r="E25" s="31" t="s">
        <v>351</v>
      </c>
    </row>
    <row r="26" spans="1:5" ht="63.75">
      <c r="A26" t="s">
        <v>47</v>
      </c>
      <c r="E26" s="29" t="s">
        <v>63</v>
      </c>
    </row>
    <row r="27" spans="1:16" ht="12.75">
      <c r="A27" s="18" t="s">
        <v>39</v>
      </c>
      <c s="23" t="s">
        <v>29</v>
      </c>
      <c s="23" t="s">
        <v>210</v>
      </c>
      <c s="18" t="s">
        <v>17</v>
      </c>
      <c s="24" t="s">
        <v>211</v>
      </c>
      <c s="25" t="s">
        <v>60</v>
      </c>
      <c s="26">
        <v>5.8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352</v>
      </c>
    </row>
    <row r="29" spans="1:5" ht="63.75">
      <c r="A29" s="30" t="s">
        <v>45</v>
      </c>
      <c r="E29" s="31" t="s">
        <v>353</v>
      </c>
    </row>
    <row r="30" spans="1:5" ht="63.75">
      <c r="A30" t="s">
        <v>47</v>
      </c>
      <c r="E30" s="29" t="s">
        <v>63</v>
      </c>
    </row>
    <row r="31" spans="1:16" ht="25.5">
      <c r="A31" s="18" t="s">
        <v>39</v>
      </c>
      <c s="23" t="s">
        <v>31</v>
      </c>
      <c s="23" t="s">
        <v>213</v>
      </c>
      <c s="18" t="s">
        <v>46</v>
      </c>
      <c s="24" t="s">
        <v>59</v>
      </c>
      <c s="25" t="s">
        <v>60</v>
      </c>
      <c s="26">
        <v>91.45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204</v>
      </c>
    </row>
    <row r="33" spans="1:5" ht="357">
      <c r="A33" s="30" t="s">
        <v>45</v>
      </c>
      <c r="E33" s="31" t="s">
        <v>354</v>
      </c>
    </row>
    <row r="34" spans="1:5" ht="63.75">
      <c r="A34" t="s">
        <v>47</v>
      </c>
      <c r="E34" s="29" t="s">
        <v>63</v>
      </c>
    </row>
    <row r="35" spans="1:16" ht="12.75">
      <c r="A35" s="18" t="s">
        <v>39</v>
      </c>
      <c s="23" t="s">
        <v>72</v>
      </c>
      <c s="23" t="s">
        <v>355</v>
      </c>
      <c s="18" t="s">
        <v>46</v>
      </c>
      <c s="24" t="s">
        <v>356</v>
      </c>
      <c s="25" t="s">
        <v>60</v>
      </c>
      <c s="26">
        <v>9.95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204</v>
      </c>
    </row>
    <row r="37" spans="1:5" ht="102">
      <c r="A37" s="30" t="s">
        <v>45</v>
      </c>
      <c r="E37" s="31" t="s">
        <v>357</v>
      </c>
    </row>
    <row r="38" spans="1:5" ht="63.75">
      <c r="A38" t="s">
        <v>47</v>
      </c>
      <c r="E38" s="29" t="s">
        <v>63</v>
      </c>
    </row>
    <row r="39" spans="1:16" ht="12.75">
      <c r="A39" s="18" t="s">
        <v>39</v>
      </c>
      <c s="23" t="s">
        <v>78</v>
      </c>
      <c s="23" t="s">
        <v>358</v>
      </c>
      <c s="18" t="s">
        <v>46</v>
      </c>
      <c s="24" t="s">
        <v>359</v>
      </c>
      <c s="25" t="s">
        <v>60</v>
      </c>
      <c s="26">
        <v>4.9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208</v>
      </c>
    </row>
    <row r="41" spans="1:5" ht="89.25">
      <c r="A41" s="30" t="s">
        <v>45</v>
      </c>
      <c r="E41" s="31" t="s">
        <v>360</v>
      </c>
    </row>
    <row r="42" spans="1:5" ht="63.75">
      <c r="A42" t="s">
        <v>47</v>
      </c>
      <c r="E42" s="29" t="s">
        <v>63</v>
      </c>
    </row>
    <row r="43" spans="1:16" ht="12.75">
      <c r="A43" s="18" t="s">
        <v>39</v>
      </c>
      <c s="23" t="s">
        <v>34</v>
      </c>
      <c s="23" t="s">
        <v>361</v>
      </c>
      <c s="18" t="s">
        <v>46</v>
      </c>
      <c s="24" t="s">
        <v>362</v>
      </c>
      <c s="25" t="s">
        <v>60</v>
      </c>
      <c s="26">
        <v>15.6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204</v>
      </c>
    </row>
    <row r="45" spans="1:5" ht="63.75">
      <c r="A45" s="30" t="s">
        <v>45</v>
      </c>
      <c r="E45" s="31" t="s">
        <v>363</v>
      </c>
    </row>
    <row r="46" spans="1:5" ht="63.75">
      <c r="A46" t="s">
        <v>47</v>
      </c>
      <c r="E46" s="29" t="s">
        <v>63</v>
      </c>
    </row>
    <row r="47" spans="1:16" ht="12.75">
      <c r="A47" s="18" t="s">
        <v>39</v>
      </c>
      <c s="23" t="s">
        <v>36</v>
      </c>
      <c s="23" t="s">
        <v>364</v>
      </c>
      <c s="18" t="s">
        <v>46</v>
      </c>
      <c s="24" t="s">
        <v>365</v>
      </c>
      <c s="25" t="s">
        <v>146</v>
      </c>
      <c s="26">
        <v>43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208</v>
      </c>
    </row>
    <row r="49" spans="1:5" ht="25.5">
      <c r="A49" s="30" t="s">
        <v>45</v>
      </c>
      <c r="E49" s="31" t="s">
        <v>366</v>
      </c>
    </row>
    <row r="50" spans="1:5" ht="63.75">
      <c r="A50" t="s">
        <v>47</v>
      </c>
      <c r="E50" s="29" t="s">
        <v>63</v>
      </c>
    </row>
    <row r="51" spans="1:16" ht="12.75">
      <c r="A51" s="18" t="s">
        <v>39</v>
      </c>
      <c s="23" t="s">
        <v>94</v>
      </c>
      <c s="23" t="s">
        <v>218</v>
      </c>
      <c s="18" t="s">
        <v>46</v>
      </c>
      <c s="24" t="s">
        <v>219</v>
      </c>
      <c s="25" t="s">
        <v>60</v>
      </c>
      <c s="26">
        <v>60.65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204</v>
      </c>
    </row>
    <row r="53" spans="1:5" ht="409.5">
      <c r="A53" s="30" t="s">
        <v>45</v>
      </c>
      <c r="E53" s="31" t="s">
        <v>367</v>
      </c>
    </row>
    <row r="54" spans="1:5" ht="369.75">
      <c r="A54" t="s">
        <v>47</v>
      </c>
      <c r="E54" s="29" t="s">
        <v>221</v>
      </c>
    </row>
    <row r="55" spans="1:16" ht="12.75">
      <c r="A55" s="18" t="s">
        <v>39</v>
      </c>
      <c s="23" t="s">
        <v>100</v>
      </c>
      <c s="23" t="s">
        <v>226</v>
      </c>
      <c s="18" t="s">
        <v>46</v>
      </c>
      <c s="24" t="s">
        <v>227</v>
      </c>
      <c s="25" t="s">
        <v>60</v>
      </c>
      <c s="26">
        <v>7.92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46</v>
      </c>
    </row>
    <row r="57" spans="1:5" ht="63.75">
      <c r="A57" s="30" t="s">
        <v>45</v>
      </c>
      <c r="E57" s="31" t="s">
        <v>368</v>
      </c>
    </row>
    <row r="58" spans="1:5" ht="318.75">
      <c r="A58" t="s">
        <v>47</v>
      </c>
      <c r="E58" s="29" t="s">
        <v>225</v>
      </c>
    </row>
    <row r="59" spans="1:16" ht="12.75">
      <c r="A59" s="18" t="s">
        <v>39</v>
      </c>
      <c s="23" t="s">
        <v>106</v>
      </c>
      <c s="23" t="s">
        <v>369</v>
      </c>
      <c s="18" t="s">
        <v>46</v>
      </c>
      <c s="24" t="s">
        <v>370</v>
      </c>
      <c s="25" t="s">
        <v>60</v>
      </c>
      <c s="26">
        <v>2.775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43</v>
      </c>
      <c r="E60" s="29" t="s">
        <v>46</v>
      </c>
    </row>
    <row r="61" spans="1:5" ht="51">
      <c r="A61" s="30" t="s">
        <v>45</v>
      </c>
      <c r="E61" s="31" t="s">
        <v>371</v>
      </c>
    </row>
    <row r="62" spans="1:5" ht="267.75">
      <c r="A62" t="s">
        <v>47</v>
      </c>
      <c r="E62" s="29" t="s">
        <v>372</v>
      </c>
    </row>
    <row r="63" spans="1:16" ht="12.75">
      <c r="A63" s="18" t="s">
        <v>39</v>
      </c>
      <c s="23" t="s">
        <v>112</v>
      </c>
      <c s="23" t="s">
        <v>64</v>
      </c>
      <c s="18" t="s">
        <v>46</v>
      </c>
      <c s="24" t="s">
        <v>65</v>
      </c>
      <c s="25" t="s">
        <v>60</v>
      </c>
      <c s="26">
        <v>68.57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46</v>
      </c>
    </row>
    <row r="65" spans="1:5" ht="38.25">
      <c r="A65" s="30" t="s">
        <v>45</v>
      </c>
      <c r="E65" s="31" t="s">
        <v>373</v>
      </c>
    </row>
    <row r="66" spans="1:5" ht="191.25">
      <c r="A66" t="s">
        <v>47</v>
      </c>
      <c r="E66" s="29" t="s">
        <v>66</v>
      </c>
    </row>
    <row r="67" spans="1:16" ht="12.75">
      <c r="A67" s="18" t="s">
        <v>39</v>
      </c>
      <c s="23" t="s">
        <v>117</v>
      </c>
      <c s="23" t="s">
        <v>79</v>
      </c>
      <c s="18" t="s">
        <v>46</v>
      </c>
      <c s="24" t="s">
        <v>80</v>
      </c>
      <c s="25" t="s">
        <v>56</v>
      </c>
      <c s="26">
        <v>640.628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46</v>
      </c>
    </row>
    <row r="69" spans="1:5" ht="51">
      <c r="A69" s="30" t="s">
        <v>45</v>
      </c>
      <c r="E69" s="31" t="s">
        <v>374</v>
      </c>
    </row>
    <row r="70" spans="1:5" ht="25.5">
      <c r="A70" t="s">
        <v>47</v>
      </c>
      <c r="E70" s="29" t="s">
        <v>82</v>
      </c>
    </row>
    <row r="71" spans="1:18" ht="12.75" customHeight="1">
      <c r="A71" s="5" t="s">
        <v>37</v>
      </c>
      <c s="5"/>
      <c s="34" t="s">
        <v>17</v>
      </c>
      <c s="5"/>
      <c s="21" t="s">
        <v>235</v>
      </c>
      <c s="5"/>
      <c s="5"/>
      <c s="5"/>
      <c s="35">
        <f>0+Q71</f>
      </c>
      <c r="O71">
        <f>0+R71</f>
      </c>
      <c r="Q71">
        <f>0+I72</f>
      </c>
      <c>
        <f>0+O72</f>
      </c>
    </row>
    <row r="72" spans="1:16" ht="12.75">
      <c r="A72" s="18" t="s">
        <v>39</v>
      </c>
      <c s="23" t="s">
        <v>120</v>
      </c>
      <c s="23" t="s">
        <v>240</v>
      </c>
      <c s="18" t="s">
        <v>46</v>
      </c>
      <c s="24" t="s">
        <v>241</v>
      </c>
      <c s="25" t="s">
        <v>60</v>
      </c>
      <c s="26">
        <v>9.095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43</v>
      </c>
      <c r="E73" s="29" t="s">
        <v>46</v>
      </c>
    </row>
    <row r="74" spans="1:5" ht="204">
      <c r="A74" s="30" t="s">
        <v>45</v>
      </c>
      <c r="E74" s="31" t="s">
        <v>375</v>
      </c>
    </row>
    <row r="75" spans="1:5" ht="369.75">
      <c r="A75" t="s">
        <v>47</v>
      </c>
      <c r="E75" s="29" t="s">
        <v>243</v>
      </c>
    </row>
    <row r="76" spans="1:18" ht="12.75" customHeight="1">
      <c r="A76" s="5" t="s">
        <v>37</v>
      </c>
      <c s="5"/>
      <c s="34" t="s">
        <v>16</v>
      </c>
      <c s="5"/>
      <c s="21" t="s">
        <v>83</v>
      </c>
      <c s="5"/>
      <c s="5"/>
      <c s="5"/>
      <c s="35">
        <f>0+Q76</f>
      </c>
      <c r="O76">
        <f>0+R76</f>
      </c>
      <c r="Q76">
        <f>0+I77+I81+I85</f>
      </c>
      <c>
        <f>0+O77+O81+O85</f>
      </c>
    </row>
    <row r="77" spans="1:16" ht="12.75">
      <c r="A77" s="18" t="s">
        <v>39</v>
      </c>
      <c s="23" t="s">
        <v>125</v>
      </c>
      <c s="23" t="s">
        <v>252</v>
      </c>
      <c s="18" t="s">
        <v>46</v>
      </c>
      <c s="24" t="s">
        <v>253</v>
      </c>
      <c s="25" t="s">
        <v>60</v>
      </c>
      <c s="26">
        <v>4.2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43</v>
      </c>
      <c r="E78" s="29" t="s">
        <v>46</v>
      </c>
    </row>
    <row r="79" spans="1:5" ht="51">
      <c r="A79" s="30" t="s">
        <v>45</v>
      </c>
      <c r="E79" s="31" t="s">
        <v>376</v>
      </c>
    </row>
    <row r="80" spans="1:5" ht="38.25">
      <c r="A80" t="s">
        <v>47</v>
      </c>
      <c r="E80" s="29" t="s">
        <v>92</v>
      </c>
    </row>
    <row r="81" spans="1:16" ht="25.5">
      <c r="A81" s="18" t="s">
        <v>39</v>
      </c>
      <c s="23" t="s">
        <v>128</v>
      </c>
      <c s="23" t="s">
        <v>377</v>
      </c>
      <c s="18" t="s">
        <v>46</v>
      </c>
      <c s="24" t="s">
        <v>378</v>
      </c>
      <c s="25" t="s">
        <v>137</v>
      </c>
      <c s="26">
        <v>0.04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43</v>
      </c>
      <c r="E82" s="29" t="s">
        <v>46</v>
      </c>
    </row>
    <row r="83" spans="1:5" ht="25.5">
      <c r="A83" s="30" t="s">
        <v>45</v>
      </c>
      <c r="E83" s="31" t="s">
        <v>379</v>
      </c>
    </row>
    <row r="84" spans="1:5" ht="38.25">
      <c r="A84" t="s">
        <v>47</v>
      </c>
      <c r="E84" s="29" t="s">
        <v>87</v>
      </c>
    </row>
    <row r="85" spans="1:16" ht="12.75">
      <c r="A85" s="18" t="s">
        <v>39</v>
      </c>
      <c s="23" t="s">
        <v>131</v>
      </c>
      <c s="23" t="s">
        <v>380</v>
      </c>
      <c s="18" t="s">
        <v>46</v>
      </c>
      <c s="24" t="s">
        <v>381</v>
      </c>
      <c s="25" t="s">
        <v>60</v>
      </c>
      <c s="26">
        <v>0.18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43</v>
      </c>
      <c r="E86" s="29" t="s">
        <v>46</v>
      </c>
    </row>
    <row r="87" spans="1:5" ht="25.5">
      <c r="A87" s="30" t="s">
        <v>45</v>
      </c>
      <c r="E87" s="31" t="s">
        <v>382</v>
      </c>
    </row>
    <row r="88" spans="1:5" ht="229.5">
      <c r="A88" t="s">
        <v>47</v>
      </c>
      <c r="E88" s="29" t="s">
        <v>383</v>
      </c>
    </row>
    <row r="89" spans="1:18" ht="12.75" customHeight="1">
      <c r="A89" s="5" t="s">
        <v>37</v>
      </c>
      <c s="5"/>
      <c s="34" t="s">
        <v>27</v>
      </c>
      <c s="5"/>
      <c s="21" t="s">
        <v>268</v>
      </c>
      <c s="5"/>
      <c s="5"/>
      <c s="5"/>
      <c s="35">
        <f>0+Q89</f>
      </c>
      <c r="O89">
        <f>0+R89</f>
      </c>
      <c r="Q89">
        <f>0+I90</f>
      </c>
      <c>
        <f>0+O90</f>
      </c>
    </row>
    <row r="90" spans="1:16" ht="12.75">
      <c r="A90" s="18" t="s">
        <v>39</v>
      </c>
      <c s="23" t="s">
        <v>134</v>
      </c>
      <c s="23" t="s">
        <v>384</v>
      </c>
      <c s="18" t="s">
        <v>46</v>
      </c>
      <c s="24" t="s">
        <v>385</v>
      </c>
      <c s="25" t="s">
        <v>60</v>
      </c>
      <c s="26">
        <v>4.9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43</v>
      </c>
      <c r="E91" s="29" t="s">
        <v>46</v>
      </c>
    </row>
    <row r="92" spans="1:5" ht="382.5">
      <c r="A92" s="30" t="s">
        <v>45</v>
      </c>
      <c r="E92" s="31" t="s">
        <v>386</v>
      </c>
    </row>
    <row r="93" spans="1:5" ht="38.25">
      <c r="A93" t="s">
        <v>47</v>
      </c>
      <c r="E93" s="29" t="s">
        <v>92</v>
      </c>
    </row>
    <row r="94" spans="1:18" ht="12.75" customHeight="1">
      <c r="A94" s="5" t="s">
        <v>37</v>
      </c>
      <c s="5"/>
      <c s="34" t="s">
        <v>29</v>
      </c>
      <c s="5"/>
      <c s="21" t="s">
        <v>277</v>
      </c>
      <c s="5"/>
      <c s="5"/>
      <c s="5"/>
      <c s="35">
        <f>0+Q94</f>
      </c>
      <c r="O94">
        <f>0+R94</f>
      </c>
      <c r="Q94">
        <f>0+I95+I99+I103+I107+I111+I115+I119+I123+I127+I131+I135+I139</f>
      </c>
      <c>
        <f>0+O95+O99+O103+O107+O111+O115+O119+O123+O127+O131+O135+O139</f>
      </c>
    </row>
    <row r="95" spans="1:16" ht="12.75">
      <c r="A95" s="18" t="s">
        <v>39</v>
      </c>
      <c s="23" t="s">
        <v>141</v>
      </c>
      <c s="23" t="s">
        <v>387</v>
      </c>
      <c s="18" t="s">
        <v>46</v>
      </c>
      <c s="24" t="s">
        <v>388</v>
      </c>
      <c s="25" t="s">
        <v>60</v>
      </c>
      <c s="26">
        <v>2.3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43</v>
      </c>
      <c r="E96" s="29" t="s">
        <v>46</v>
      </c>
    </row>
    <row r="97" spans="1:5" ht="51">
      <c r="A97" s="30" t="s">
        <v>45</v>
      </c>
      <c r="E97" s="31" t="s">
        <v>389</v>
      </c>
    </row>
    <row r="98" spans="1:5" ht="51">
      <c r="A98" t="s">
        <v>47</v>
      </c>
      <c r="E98" s="29" t="s">
        <v>281</v>
      </c>
    </row>
    <row r="99" spans="1:16" ht="12.75">
      <c r="A99" s="18" t="s">
        <v>39</v>
      </c>
      <c s="23" t="s">
        <v>143</v>
      </c>
      <c s="23" t="s">
        <v>390</v>
      </c>
      <c s="18" t="s">
        <v>46</v>
      </c>
      <c s="24" t="s">
        <v>391</v>
      </c>
      <c s="25" t="s">
        <v>56</v>
      </c>
      <c s="26">
        <v>52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43</v>
      </c>
      <c r="E100" s="29" t="s">
        <v>46</v>
      </c>
    </row>
    <row r="101" spans="1:5" ht="51">
      <c r="A101" s="30" t="s">
        <v>45</v>
      </c>
      <c r="E101" s="31" t="s">
        <v>392</v>
      </c>
    </row>
    <row r="102" spans="1:5" ht="51">
      <c r="A102" t="s">
        <v>47</v>
      </c>
      <c r="E102" s="29" t="s">
        <v>281</v>
      </c>
    </row>
    <row r="103" spans="1:16" ht="12.75">
      <c r="A103" s="18" t="s">
        <v>39</v>
      </c>
      <c s="23" t="s">
        <v>150</v>
      </c>
      <c s="23" t="s">
        <v>393</v>
      </c>
      <c s="18" t="s">
        <v>46</v>
      </c>
      <c s="24" t="s">
        <v>394</v>
      </c>
      <c s="25" t="s">
        <v>56</v>
      </c>
      <c s="26">
        <v>466.86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43</v>
      </c>
      <c r="E104" s="29" t="s">
        <v>46</v>
      </c>
    </row>
    <row r="105" spans="1:5" ht="280.5">
      <c r="A105" s="30" t="s">
        <v>45</v>
      </c>
      <c r="E105" s="31" t="s">
        <v>395</v>
      </c>
    </row>
    <row r="106" spans="1:5" ht="51">
      <c r="A106" t="s">
        <v>47</v>
      </c>
      <c r="E106" s="29" t="s">
        <v>281</v>
      </c>
    </row>
    <row r="107" spans="1:16" ht="12.75">
      <c r="A107" s="18" t="s">
        <v>39</v>
      </c>
      <c s="23" t="s">
        <v>156</v>
      </c>
      <c s="23" t="s">
        <v>278</v>
      </c>
      <c s="18" t="s">
        <v>46</v>
      </c>
      <c s="24" t="s">
        <v>279</v>
      </c>
      <c s="25" t="s">
        <v>56</v>
      </c>
      <c s="26">
        <v>146.568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43</v>
      </c>
      <c r="E108" s="29" t="s">
        <v>46</v>
      </c>
    </row>
    <row r="109" spans="1:5" ht="216.75">
      <c r="A109" s="30" t="s">
        <v>45</v>
      </c>
      <c r="E109" s="31" t="s">
        <v>396</v>
      </c>
    </row>
    <row r="110" spans="1:5" ht="51">
      <c r="A110" t="s">
        <v>47</v>
      </c>
      <c r="E110" s="29" t="s">
        <v>281</v>
      </c>
    </row>
    <row r="111" spans="1:16" ht="12.75">
      <c r="A111" s="18" t="s">
        <v>39</v>
      </c>
      <c s="23" t="s">
        <v>159</v>
      </c>
      <c s="23" t="s">
        <v>397</v>
      </c>
      <c s="18" t="s">
        <v>46</v>
      </c>
      <c s="24" t="s">
        <v>398</v>
      </c>
      <c s="25" t="s">
        <v>56</v>
      </c>
      <c s="26">
        <v>52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43</v>
      </c>
      <c r="E112" s="29" t="s">
        <v>46</v>
      </c>
    </row>
    <row r="113" spans="1:5" ht="51">
      <c r="A113" s="30" t="s">
        <v>45</v>
      </c>
      <c r="E113" s="31" t="s">
        <v>399</v>
      </c>
    </row>
    <row r="114" spans="1:5" ht="102">
      <c r="A114" t="s">
        <v>47</v>
      </c>
      <c r="E114" s="29" t="s">
        <v>400</v>
      </c>
    </row>
    <row r="115" spans="1:16" ht="12.75">
      <c r="A115" s="18" t="s">
        <v>39</v>
      </c>
      <c s="23" t="s">
        <v>164</v>
      </c>
      <c s="23" t="s">
        <v>401</v>
      </c>
      <c s="18" t="s">
        <v>46</v>
      </c>
      <c s="24" t="s">
        <v>402</v>
      </c>
      <c s="25" t="s">
        <v>60</v>
      </c>
      <c s="26">
        <v>2.1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43</v>
      </c>
      <c r="E116" s="29" t="s">
        <v>46</v>
      </c>
    </row>
    <row r="117" spans="1:5" ht="51">
      <c r="A117" s="30" t="s">
        <v>45</v>
      </c>
      <c r="E117" s="31" t="s">
        <v>403</v>
      </c>
    </row>
    <row r="118" spans="1:5" ht="102">
      <c r="A118" t="s">
        <v>47</v>
      </c>
      <c r="E118" s="29" t="s">
        <v>400</v>
      </c>
    </row>
    <row r="119" spans="1:16" ht="12.75">
      <c r="A119" s="18" t="s">
        <v>39</v>
      </c>
      <c s="23" t="s">
        <v>167</v>
      </c>
      <c s="23" t="s">
        <v>404</v>
      </c>
      <c s="18" t="s">
        <v>46</v>
      </c>
      <c s="24" t="s">
        <v>405</v>
      </c>
      <c s="25" t="s">
        <v>56</v>
      </c>
      <c s="26">
        <v>50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43</v>
      </c>
      <c r="E120" s="29" t="s">
        <v>46</v>
      </c>
    </row>
    <row r="121" spans="1:5" ht="51">
      <c r="A121" s="30" t="s">
        <v>45</v>
      </c>
      <c r="E121" s="31" t="s">
        <v>406</v>
      </c>
    </row>
    <row r="122" spans="1:5" ht="140.25">
      <c r="A122" t="s">
        <v>47</v>
      </c>
      <c r="E122" s="29" t="s">
        <v>407</v>
      </c>
    </row>
    <row r="123" spans="1:16" ht="12.75">
      <c r="A123" s="18" t="s">
        <v>39</v>
      </c>
      <c s="23" t="s">
        <v>172</v>
      </c>
      <c s="23" t="s">
        <v>282</v>
      </c>
      <c s="18" t="s">
        <v>46</v>
      </c>
      <c s="24" t="s">
        <v>283</v>
      </c>
      <c s="25" t="s">
        <v>56</v>
      </c>
      <c s="26">
        <v>118.2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43</v>
      </c>
      <c r="E124" s="29" t="s">
        <v>46</v>
      </c>
    </row>
    <row r="125" spans="1:5" ht="229.5">
      <c r="A125" s="30" t="s">
        <v>45</v>
      </c>
      <c r="E125" s="31" t="s">
        <v>408</v>
      </c>
    </row>
    <row r="126" spans="1:5" ht="153">
      <c r="A126" t="s">
        <v>47</v>
      </c>
      <c r="E126" s="29" t="s">
        <v>285</v>
      </c>
    </row>
    <row r="127" spans="1:16" ht="25.5">
      <c r="A127" s="18" t="s">
        <v>39</v>
      </c>
      <c s="23" t="s">
        <v>175</v>
      </c>
      <c s="23" t="s">
        <v>286</v>
      </c>
      <c s="18" t="s">
        <v>46</v>
      </c>
      <c s="24" t="s">
        <v>287</v>
      </c>
      <c s="25" t="s">
        <v>56</v>
      </c>
      <c s="26">
        <v>356.2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43</v>
      </c>
      <c r="E128" s="29" t="s">
        <v>46</v>
      </c>
    </row>
    <row r="129" spans="1:5" ht="280.5">
      <c r="A129" s="30" t="s">
        <v>45</v>
      </c>
      <c r="E129" s="31" t="s">
        <v>409</v>
      </c>
    </row>
    <row r="130" spans="1:5" ht="153">
      <c r="A130" t="s">
        <v>47</v>
      </c>
      <c r="E130" s="29" t="s">
        <v>285</v>
      </c>
    </row>
    <row r="131" spans="1:16" ht="12.75">
      <c r="A131" s="18" t="s">
        <v>39</v>
      </c>
      <c s="23" t="s">
        <v>180</v>
      </c>
      <c s="23" t="s">
        <v>292</v>
      </c>
      <c s="18" t="s">
        <v>46</v>
      </c>
      <c s="24" t="s">
        <v>293</v>
      </c>
      <c s="25" t="s">
        <v>56</v>
      </c>
      <c s="26">
        <v>7.4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12.75">
      <c r="A132" s="28" t="s">
        <v>43</v>
      </c>
      <c r="E132" s="29" t="s">
        <v>46</v>
      </c>
    </row>
    <row r="133" spans="1:5" ht="89.25">
      <c r="A133" s="30" t="s">
        <v>45</v>
      </c>
      <c r="E133" s="31" t="s">
        <v>410</v>
      </c>
    </row>
    <row r="134" spans="1:5" ht="153">
      <c r="A134" t="s">
        <v>47</v>
      </c>
      <c r="E134" s="29" t="s">
        <v>285</v>
      </c>
    </row>
    <row r="135" spans="1:16" ht="25.5">
      <c r="A135" s="18" t="s">
        <v>39</v>
      </c>
      <c s="23" t="s">
        <v>185</v>
      </c>
      <c s="23" t="s">
        <v>411</v>
      </c>
      <c s="18" t="s">
        <v>46</v>
      </c>
      <c s="24" t="s">
        <v>412</v>
      </c>
      <c s="25" t="s">
        <v>56</v>
      </c>
      <c s="26">
        <v>2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43</v>
      </c>
      <c r="E136" s="29" t="s">
        <v>413</v>
      </c>
    </row>
    <row r="137" spans="1:5" ht="12.75">
      <c r="A137" s="30" t="s">
        <v>45</v>
      </c>
      <c r="E137" s="31" t="s">
        <v>414</v>
      </c>
    </row>
    <row r="138" spans="1:5" ht="153">
      <c r="A138" t="s">
        <v>47</v>
      </c>
      <c r="E138" s="29" t="s">
        <v>285</v>
      </c>
    </row>
    <row r="139" spans="1:16" ht="12.75">
      <c r="A139" s="18" t="s">
        <v>39</v>
      </c>
      <c s="23" t="s">
        <v>191</v>
      </c>
      <c s="23" t="s">
        <v>295</v>
      </c>
      <c s="18" t="s">
        <v>46</v>
      </c>
      <c s="24" t="s">
        <v>296</v>
      </c>
      <c s="25" t="s">
        <v>56</v>
      </c>
      <c s="26">
        <v>12.9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43</v>
      </c>
      <c r="E140" s="29" t="s">
        <v>46</v>
      </c>
    </row>
    <row r="141" spans="1:5" ht="114.75">
      <c r="A141" s="30" t="s">
        <v>45</v>
      </c>
      <c r="E141" s="31" t="s">
        <v>415</v>
      </c>
    </row>
    <row r="142" spans="1:5" ht="153">
      <c r="A142" t="s">
        <v>47</v>
      </c>
      <c r="E142" s="29" t="s">
        <v>285</v>
      </c>
    </row>
    <row r="143" spans="1:18" ht="12.75" customHeight="1">
      <c r="A143" s="5" t="s">
        <v>37</v>
      </c>
      <c s="5"/>
      <c s="34" t="s">
        <v>72</v>
      </c>
      <c s="5"/>
      <c s="21" t="s">
        <v>93</v>
      </c>
      <c s="5"/>
      <c s="5"/>
      <c s="5"/>
      <c s="35">
        <f>0+Q143</f>
      </c>
      <c r="O143">
        <f>0+R143</f>
      </c>
      <c r="Q143">
        <f>0+I144+I148+I152</f>
      </c>
      <c>
        <f>0+O144+O148+O152</f>
      </c>
    </row>
    <row r="144" spans="1:16" ht="12.75">
      <c r="A144" s="18" t="s">
        <v>39</v>
      </c>
      <c s="23" t="s">
        <v>315</v>
      </c>
      <c s="23" t="s">
        <v>416</v>
      </c>
      <c s="18" t="s">
        <v>46</v>
      </c>
      <c s="24" t="s">
        <v>417</v>
      </c>
      <c s="25" t="s">
        <v>56</v>
      </c>
      <c s="26">
        <v>214.613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43</v>
      </c>
      <c r="E145" s="29" t="s">
        <v>46</v>
      </c>
    </row>
    <row r="146" spans="1:5" ht="331.5">
      <c r="A146" s="30" t="s">
        <v>45</v>
      </c>
      <c r="E146" s="31" t="s">
        <v>418</v>
      </c>
    </row>
    <row r="147" spans="1:5" ht="191.25">
      <c r="A147" t="s">
        <v>47</v>
      </c>
      <c r="E147" s="29" t="s">
        <v>419</v>
      </c>
    </row>
    <row r="148" spans="1:16" ht="12.75">
      <c r="A148" s="18" t="s">
        <v>39</v>
      </c>
      <c s="23" t="s">
        <v>320</v>
      </c>
      <c s="23" t="s">
        <v>298</v>
      </c>
      <c s="18" t="s">
        <v>46</v>
      </c>
      <c s="24" t="s">
        <v>299</v>
      </c>
      <c s="25" t="s">
        <v>56</v>
      </c>
      <c s="26">
        <v>34.2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43</v>
      </c>
      <c r="E149" s="29" t="s">
        <v>46</v>
      </c>
    </row>
    <row r="150" spans="1:5" ht="51">
      <c r="A150" s="30" t="s">
        <v>45</v>
      </c>
      <c r="E150" s="31" t="s">
        <v>420</v>
      </c>
    </row>
    <row r="151" spans="1:5" ht="51">
      <c r="A151" t="s">
        <v>47</v>
      </c>
      <c r="E151" s="29" t="s">
        <v>301</v>
      </c>
    </row>
    <row r="152" spans="1:16" ht="12.75">
      <c r="A152" s="18" t="s">
        <v>39</v>
      </c>
      <c s="23" t="s">
        <v>325</v>
      </c>
      <c s="23" t="s">
        <v>421</v>
      </c>
      <c s="18" t="s">
        <v>46</v>
      </c>
      <c s="24" t="s">
        <v>422</v>
      </c>
      <c s="25" t="s">
        <v>56</v>
      </c>
      <c s="26">
        <v>24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43</v>
      </c>
      <c r="E153" s="29" t="s">
        <v>46</v>
      </c>
    </row>
    <row r="154" spans="1:5" ht="25.5">
      <c r="A154" s="30" t="s">
        <v>45</v>
      </c>
      <c r="E154" s="31" t="s">
        <v>423</v>
      </c>
    </row>
    <row r="155" spans="1:5" ht="102">
      <c r="A155" t="s">
        <v>47</v>
      </c>
      <c r="E155" s="29" t="s">
        <v>424</v>
      </c>
    </row>
    <row r="156" spans="1:18" ht="12.75" customHeight="1">
      <c r="A156" s="5" t="s">
        <v>37</v>
      </c>
      <c s="5"/>
      <c s="34" t="s">
        <v>78</v>
      </c>
      <c s="5"/>
      <c s="21" t="s">
        <v>302</v>
      </c>
      <c s="5"/>
      <c s="5"/>
      <c s="5"/>
      <c s="35">
        <f>0+Q156</f>
      </c>
      <c r="O156">
        <f>0+R156</f>
      </c>
      <c r="Q156">
        <f>0+I157+I161</f>
      </c>
      <c>
        <f>0+O157+O161</f>
      </c>
    </row>
    <row r="157" spans="1:16" ht="12.75">
      <c r="A157" s="18" t="s">
        <v>39</v>
      </c>
      <c s="23" t="s">
        <v>330</v>
      </c>
      <c s="23" t="s">
        <v>425</v>
      </c>
      <c s="18" t="s">
        <v>46</v>
      </c>
      <c s="24" t="s">
        <v>426</v>
      </c>
      <c s="25" t="s">
        <v>309</v>
      </c>
      <c s="26">
        <v>1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43</v>
      </c>
      <c r="E158" s="29" t="s">
        <v>46</v>
      </c>
    </row>
    <row r="159" spans="1:5" ht="12.75">
      <c r="A159" s="30" t="s">
        <v>45</v>
      </c>
      <c r="E159" s="31" t="s">
        <v>427</v>
      </c>
    </row>
    <row r="160" spans="1:5" ht="38.25">
      <c r="A160" t="s">
        <v>47</v>
      </c>
      <c r="E160" s="29" t="s">
        <v>428</v>
      </c>
    </row>
    <row r="161" spans="1:16" ht="12.75">
      <c r="A161" s="18" t="s">
        <v>39</v>
      </c>
      <c s="23" t="s">
        <v>335</v>
      </c>
      <c s="23" t="s">
        <v>307</v>
      </c>
      <c s="18" t="s">
        <v>46</v>
      </c>
      <c s="24" t="s">
        <v>308</v>
      </c>
      <c s="25" t="s">
        <v>309</v>
      </c>
      <c s="26">
        <v>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43</v>
      </c>
      <c r="E162" s="29" t="s">
        <v>46</v>
      </c>
    </row>
    <row r="163" spans="1:5" ht="25.5">
      <c r="A163" s="30" t="s">
        <v>45</v>
      </c>
      <c r="E163" s="31" t="s">
        <v>429</v>
      </c>
    </row>
    <row r="164" spans="1:5" ht="25.5">
      <c r="A164" t="s">
        <v>47</v>
      </c>
      <c r="E164" s="29" t="s">
        <v>311</v>
      </c>
    </row>
    <row r="165" spans="1:18" ht="12.75" customHeight="1">
      <c r="A165" s="5" t="s">
        <v>37</v>
      </c>
      <c s="5"/>
      <c s="34" t="s">
        <v>34</v>
      </c>
      <c s="5"/>
      <c s="21" t="s">
        <v>105</v>
      </c>
      <c s="5"/>
      <c s="5"/>
      <c s="5"/>
      <c s="35">
        <f>0+Q165</f>
      </c>
      <c r="O165">
        <f>0+R165</f>
      </c>
      <c r="Q165">
        <f>0+I166+I170+I174+I178+I182+I186+I190+I194</f>
      </c>
      <c>
        <f>0+O166+O170+O174+O178+O182+O186+O190+O194</f>
      </c>
    </row>
    <row r="166" spans="1:16" ht="12.75">
      <c r="A166" s="18" t="s">
        <v>39</v>
      </c>
      <c s="23" t="s">
        <v>339</v>
      </c>
      <c s="23" t="s">
        <v>326</v>
      </c>
      <c s="18" t="s">
        <v>46</v>
      </c>
      <c s="24" t="s">
        <v>327</v>
      </c>
      <c s="25" t="s">
        <v>146</v>
      </c>
      <c s="26">
        <v>181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43</v>
      </c>
      <c r="E167" s="29" t="s">
        <v>46</v>
      </c>
    </row>
    <row r="168" spans="1:5" ht="344.25">
      <c r="A168" s="30" t="s">
        <v>45</v>
      </c>
      <c r="E168" s="31" t="s">
        <v>430</v>
      </c>
    </row>
    <row r="169" spans="1:5" ht="51">
      <c r="A169" t="s">
        <v>47</v>
      </c>
      <c r="E169" s="29" t="s">
        <v>329</v>
      </c>
    </row>
    <row r="170" spans="1:16" ht="12.75">
      <c r="A170" s="18" t="s">
        <v>39</v>
      </c>
      <c s="23" t="s">
        <v>431</v>
      </c>
      <c s="23" t="s">
        <v>432</v>
      </c>
      <c s="18" t="s">
        <v>46</v>
      </c>
      <c s="24" t="s">
        <v>433</v>
      </c>
      <c s="25" t="s">
        <v>60</v>
      </c>
      <c s="26">
        <v>20.2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43</v>
      </c>
      <c r="E171" s="29" t="s">
        <v>204</v>
      </c>
    </row>
    <row r="172" spans="1:5" ht="204">
      <c r="A172" s="30" t="s">
        <v>45</v>
      </c>
      <c r="E172" s="31" t="s">
        <v>434</v>
      </c>
    </row>
    <row r="173" spans="1:5" ht="102">
      <c r="A173" t="s">
        <v>47</v>
      </c>
      <c r="E173" s="29" t="s">
        <v>111</v>
      </c>
    </row>
    <row r="174" spans="1:16" ht="12.75">
      <c r="A174" s="18" t="s">
        <v>39</v>
      </c>
      <c s="23" t="s">
        <v>435</v>
      </c>
      <c s="23" t="s">
        <v>436</v>
      </c>
      <c s="18" t="s">
        <v>46</v>
      </c>
      <c s="24" t="s">
        <v>437</v>
      </c>
      <c s="25" t="s">
        <v>60</v>
      </c>
      <c s="26">
        <v>0.3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43</v>
      </c>
      <c r="E175" s="29" t="s">
        <v>204</v>
      </c>
    </row>
    <row r="176" spans="1:5" ht="25.5">
      <c r="A176" s="30" t="s">
        <v>45</v>
      </c>
      <c r="E176" s="31" t="s">
        <v>438</v>
      </c>
    </row>
    <row r="177" spans="1:5" ht="102">
      <c r="A177" t="s">
        <v>47</v>
      </c>
      <c r="E177" s="29" t="s">
        <v>111</v>
      </c>
    </row>
    <row r="178" spans="1:16" ht="12.75">
      <c r="A178" s="18" t="s">
        <v>39</v>
      </c>
      <c s="23" t="s">
        <v>439</v>
      </c>
      <c s="23" t="s">
        <v>440</v>
      </c>
      <c s="18" t="s">
        <v>46</v>
      </c>
      <c s="24" t="s">
        <v>441</v>
      </c>
      <c s="25" t="s">
        <v>60</v>
      </c>
      <c s="26">
        <v>2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43</v>
      </c>
      <c r="E179" s="29" t="s">
        <v>204</v>
      </c>
    </row>
    <row r="180" spans="1:5" ht="25.5">
      <c r="A180" s="30" t="s">
        <v>45</v>
      </c>
      <c r="E180" s="31" t="s">
        <v>442</v>
      </c>
    </row>
    <row r="181" spans="1:5" ht="102">
      <c r="A181" t="s">
        <v>47</v>
      </c>
      <c r="E181" s="29" t="s">
        <v>111</v>
      </c>
    </row>
    <row r="182" spans="1:16" ht="12.75">
      <c r="A182" s="18" t="s">
        <v>39</v>
      </c>
      <c s="23" t="s">
        <v>443</v>
      </c>
      <c s="23" t="s">
        <v>113</v>
      </c>
      <c s="18" t="s">
        <v>46</v>
      </c>
      <c s="24" t="s">
        <v>114</v>
      </c>
      <c s="25" t="s">
        <v>60</v>
      </c>
      <c s="26">
        <v>3.885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43</v>
      </c>
      <c r="E183" s="29" t="s">
        <v>204</v>
      </c>
    </row>
    <row r="184" spans="1:5" ht="38.25">
      <c r="A184" s="30" t="s">
        <v>45</v>
      </c>
      <c r="E184" s="31" t="s">
        <v>444</v>
      </c>
    </row>
    <row r="185" spans="1:5" ht="102">
      <c r="A185" t="s">
        <v>47</v>
      </c>
      <c r="E185" s="29" t="s">
        <v>111</v>
      </c>
    </row>
    <row r="186" spans="1:16" ht="12.75">
      <c r="A186" s="18" t="s">
        <v>39</v>
      </c>
      <c s="23" t="s">
        <v>445</v>
      </c>
      <c s="23" t="s">
        <v>331</v>
      </c>
      <c s="18" t="s">
        <v>46</v>
      </c>
      <c s="24" t="s">
        <v>332</v>
      </c>
      <c s="25" t="s">
        <v>146</v>
      </c>
      <c s="26">
        <v>23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43</v>
      </c>
      <c r="E187" s="29" t="s">
        <v>204</v>
      </c>
    </row>
    <row r="188" spans="1:5" ht="38.25">
      <c r="A188" s="30" t="s">
        <v>45</v>
      </c>
      <c r="E188" s="31" t="s">
        <v>446</v>
      </c>
    </row>
    <row r="189" spans="1:5" ht="89.25">
      <c r="A189" t="s">
        <v>47</v>
      </c>
      <c r="E189" s="29" t="s">
        <v>334</v>
      </c>
    </row>
    <row r="190" spans="1:16" ht="12.75">
      <c r="A190" s="18" t="s">
        <v>39</v>
      </c>
      <c s="23" t="s">
        <v>447</v>
      </c>
      <c s="23" t="s">
        <v>144</v>
      </c>
      <c s="18" t="s">
        <v>46</v>
      </c>
      <c s="24" t="s">
        <v>145</v>
      </c>
      <c s="25" t="s">
        <v>146</v>
      </c>
      <c s="26">
        <v>7.5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43</v>
      </c>
      <c r="E191" s="29" t="s">
        <v>204</v>
      </c>
    </row>
    <row r="192" spans="1:5" ht="38.25">
      <c r="A192" s="30" t="s">
        <v>45</v>
      </c>
      <c r="E192" s="31" t="s">
        <v>448</v>
      </c>
    </row>
    <row r="193" spans="1:5" ht="89.25">
      <c r="A193" t="s">
        <v>47</v>
      </c>
      <c r="E193" s="29" t="s">
        <v>334</v>
      </c>
    </row>
    <row r="194" spans="1:16" ht="12.75">
      <c r="A194" s="18" t="s">
        <v>39</v>
      </c>
      <c s="23" t="s">
        <v>449</v>
      </c>
      <c s="23" t="s">
        <v>151</v>
      </c>
      <c s="18" t="s">
        <v>46</v>
      </c>
      <c s="24" t="s">
        <v>152</v>
      </c>
      <c s="25" t="s">
        <v>60</v>
      </c>
      <c s="26">
        <v>4.7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43</v>
      </c>
      <c r="E195" s="29" t="s">
        <v>204</v>
      </c>
    </row>
    <row r="196" spans="1:5" ht="51">
      <c r="A196" s="30" t="s">
        <v>45</v>
      </c>
      <c r="E196" s="31" t="s">
        <v>450</v>
      </c>
    </row>
    <row r="197" spans="1:5" ht="76.5">
      <c r="A197" t="s">
        <v>47</v>
      </c>
      <c r="E197" s="29" t="s">
        <v>179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0+O10+O35+O56+O61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451</v>
      </c>
      <c s="36">
        <f>0+I10+I35+I56+I61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196</v>
      </c>
      <c s="1"/>
      <c s="10" t="s">
        <v>197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198</v>
      </c>
      <c s="12" t="s">
        <v>12</v>
      </c>
      <c s="13" t="s">
        <v>451</v>
      </c>
      <c s="5"/>
      <c s="14" t="s">
        <v>452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53</v>
      </c>
      <c s="19"/>
      <c s="19"/>
      <c s="19"/>
      <c s="22">
        <f>0+Q10</f>
      </c>
      <c r="O10">
        <f>0+R10</f>
      </c>
      <c r="Q10">
        <f>0+I11+I15+I19+I23+I27+I31</f>
      </c>
      <c>
        <f>0+O11+O15+O19+O23+O27+O31</f>
      </c>
    </row>
    <row r="11" spans="1:16" ht="12.75">
      <c r="A11" s="18" t="s">
        <v>39</v>
      </c>
      <c s="23" t="s">
        <v>23</v>
      </c>
      <c s="23" t="s">
        <v>210</v>
      </c>
      <c s="18" t="s">
        <v>46</v>
      </c>
      <c s="24" t="s">
        <v>211</v>
      </c>
      <c s="25" t="s">
        <v>60</v>
      </c>
      <c s="26">
        <v>5.68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12.75">
      <c r="A12" s="28" t="s">
        <v>43</v>
      </c>
      <c r="E12" s="29" t="s">
        <v>204</v>
      </c>
    </row>
    <row r="13" spans="1:5" ht="38.25">
      <c r="A13" s="30" t="s">
        <v>45</v>
      </c>
      <c r="E13" s="31" t="s">
        <v>453</v>
      </c>
    </row>
    <row r="14" spans="1:5" ht="63.75">
      <c r="A14" t="s">
        <v>47</v>
      </c>
      <c r="E14" s="29" t="s">
        <v>63</v>
      </c>
    </row>
    <row r="15" spans="1:16" ht="25.5">
      <c r="A15" s="18" t="s">
        <v>39</v>
      </c>
      <c s="23" t="s">
        <v>17</v>
      </c>
      <c s="23" t="s">
        <v>213</v>
      </c>
      <c s="18" t="s">
        <v>46</v>
      </c>
      <c s="24" t="s">
        <v>59</v>
      </c>
      <c s="25" t="s">
        <v>60</v>
      </c>
      <c s="26">
        <v>47.4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204</v>
      </c>
    </row>
    <row r="17" spans="1:5" ht="38.25">
      <c r="A17" s="30" t="s">
        <v>45</v>
      </c>
      <c r="E17" s="31" t="s">
        <v>454</v>
      </c>
    </row>
    <row r="18" spans="1:5" ht="63.75">
      <c r="A18" t="s">
        <v>47</v>
      </c>
      <c r="E18" s="29" t="s">
        <v>63</v>
      </c>
    </row>
    <row r="19" spans="1:16" ht="12.75">
      <c r="A19" s="18" t="s">
        <v>39</v>
      </c>
      <c s="23" t="s">
        <v>16</v>
      </c>
      <c s="23" t="s">
        <v>215</v>
      </c>
      <c s="18" t="s">
        <v>46</v>
      </c>
      <c s="24" t="s">
        <v>216</v>
      </c>
      <c s="25" t="s">
        <v>146</v>
      </c>
      <c s="26">
        <v>68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208</v>
      </c>
    </row>
    <row r="21" spans="1:5" ht="25.5">
      <c r="A21" s="30" t="s">
        <v>45</v>
      </c>
      <c r="E21" s="31" t="s">
        <v>455</v>
      </c>
    </row>
    <row r="22" spans="1:5" ht="63.75">
      <c r="A22" t="s">
        <v>47</v>
      </c>
      <c r="E22" s="29" t="s">
        <v>63</v>
      </c>
    </row>
    <row r="23" spans="1:16" ht="12.75">
      <c r="A23" s="18" t="s">
        <v>39</v>
      </c>
      <c s="23" t="s">
        <v>27</v>
      </c>
      <c s="23" t="s">
        <v>218</v>
      </c>
      <c s="18" t="s">
        <v>46</v>
      </c>
      <c s="24" t="s">
        <v>219</v>
      </c>
      <c s="25" t="s">
        <v>60</v>
      </c>
      <c s="26">
        <v>31.85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204</v>
      </c>
    </row>
    <row r="25" spans="1:5" ht="25.5">
      <c r="A25" s="30" t="s">
        <v>45</v>
      </c>
      <c r="E25" s="31" t="s">
        <v>456</v>
      </c>
    </row>
    <row r="26" spans="1:5" ht="369.75">
      <c r="A26" t="s">
        <v>47</v>
      </c>
      <c r="E26" s="29" t="s">
        <v>221</v>
      </c>
    </row>
    <row r="27" spans="1:16" ht="12.75">
      <c r="A27" s="18" t="s">
        <v>39</v>
      </c>
      <c s="23" t="s">
        <v>29</v>
      </c>
      <c s="23" t="s">
        <v>64</v>
      </c>
      <c s="18" t="s">
        <v>46</v>
      </c>
      <c s="24" t="s">
        <v>65</v>
      </c>
      <c s="25" t="s">
        <v>60</v>
      </c>
      <c s="26">
        <v>31.85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46</v>
      </c>
    </row>
    <row r="29" spans="1:5" ht="12.75">
      <c r="A29" s="30" t="s">
        <v>45</v>
      </c>
      <c r="E29" s="31" t="s">
        <v>457</v>
      </c>
    </row>
    <row r="30" spans="1:5" ht="191.25">
      <c r="A30" t="s">
        <v>47</v>
      </c>
      <c r="E30" s="29" t="s">
        <v>66</v>
      </c>
    </row>
    <row r="31" spans="1:16" ht="12.75">
      <c r="A31" s="18" t="s">
        <v>39</v>
      </c>
      <c s="23" t="s">
        <v>31</v>
      </c>
      <c s="23" t="s">
        <v>79</v>
      </c>
      <c s="18" t="s">
        <v>46</v>
      </c>
      <c s="24" t="s">
        <v>80</v>
      </c>
      <c s="25" t="s">
        <v>56</v>
      </c>
      <c s="26">
        <v>236.468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46</v>
      </c>
    </row>
    <row r="33" spans="1:5" ht="12.75">
      <c r="A33" s="30" t="s">
        <v>45</v>
      </c>
      <c r="E33" s="31" t="s">
        <v>458</v>
      </c>
    </row>
    <row r="34" spans="1:5" ht="25.5">
      <c r="A34" t="s">
        <v>47</v>
      </c>
      <c r="E34" s="29" t="s">
        <v>82</v>
      </c>
    </row>
    <row r="35" spans="1:18" ht="12.75" customHeight="1">
      <c r="A35" s="5" t="s">
        <v>37</v>
      </c>
      <c s="5"/>
      <c s="34" t="s">
        <v>29</v>
      </c>
      <c s="5"/>
      <c s="21" t="s">
        <v>277</v>
      </c>
      <c s="5"/>
      <c s="5"/>
      <c s="5"/>
      <c s="35">
        <f>0+Q35</f>
      </c>
      <c r="O35">
        <f>0+R35</f>
      </c>
      <c r="Q35">
        <f>0+I36+I40+I44+I48+I52</f>
      </c>
      <c>
        <f>0+O36+O40+O44+O48+O52</f>
      </c>
    </row>
    <row r="36" spans="1:16" ht="12.75">
      <c r="A36" s="18" t="s">
        <v>39</v>
      </c>
      <c s="23" t="s">
        <v>72</v>
      </c>
      <c s="23" t="s">
        <v>278</v>
      </c>
      <c s="18" t="s">
        <v>46</v>
      </c>
      <c s="24" t="s">
        <v>279</v>
      </c>
      <c s="25" t="s">
        <v>56</v>
      </c>
      <c s="26">
        <v>236.468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43</v>
      </c>
      <c r="E37" s="29" t="s">
        <v>46</v>
      </c>
    </row>
    <row r="38" spans="1:5" ht="89.25">
      <c r="A38" s="30" t="s">
        <v>45</v>
      </c>
      <c r="E38" s="31" t="s">
        <v>459</v>
      </c>
    </row>
    <row r="39" spans="1:5" ht="51">
      <c r="A39" t="s">
        <v>47</v>
      </c>
      <c r="E39" s="29" t="s">
        <v>281</v>
      </c>
    </row>
    <row r="40" spans="1:16" ht="12.75">
      <c r="A40" s="18" t="s">
        <v>39</v>
      </c>
      <c s="23" t="s">
        <v>78</v>
      </c>
      <c s="23" t="s">
        <v>282</v>
      </c>
      <c s="18" t="s">
        <v>46</v>
      </c>
      <c s="24" t="s">
        <v>283</v>
      </c>
      <c s="25" t="s">
        <v>56</v>
      </c>
      <c s="26">
        <v>18.6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43</v>
      </c>
      <c r="E41" s="29" t="s">
        <v>46</v>
      </c>
    </row>
    <row r="42" spans="1:5" ht="51">
      <c r="A42" s="30" t="s">
        <v>45</v>
      </c>
      <c r="E42" s="31" t="s">
        <v>460</v>
      </c>
    </row>
    <row r="43" spans="1:5" ht="153">
      <c r="A43" t="s">
        <v>47</v>
      </c>
      <c r="E43" s="29" t="s">
        <v>285</v>
      </c>
    </row>
    <row r="44" spans="1:16" ht="25.5">
      <c r="A44" s="18" t="s">
        <v>39</v>
      </c>
      <c s="23" t="s">
        <v>34</v>
      </c>
      <c s="23" t="s">
        <v>286</v>
      </c>
      <c s="18" t="s">
        <v>46</v>
      </c>
      <c s="24" t="s">
        <v>287</v>
      </c>
      <c s="25" t="s">
        <v>56</v>
      </c>
      <c s="26">
        <v>155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46</v>
      </c>
    </row>
    <row r="46" spans="1:5" ht="51">
      <c r="A46" s="30" t="s">
        <v>45</v>
      </c>
      <c r="E46" s="31" t="s">
        <v>461</v>
      </c>
    </row>
    <row r="47" spans="1:5" ht="153">
      <c r="A47" t="s">
        <v>47</v>
      </c>
      <c r="E47" s="29" t="s">
        <v>285</v>
      </c>
    </row>
    <row r="48" spans="1:16" ht="12.75">
      <c r="A48" s="18" t="s">
        <v>39</v>
      </c>
      <c s="23" t="s">
        <v>36</v>
      </c>
      <c s="23" t="s">
        <v>292</v>
      </c>
      <c s="18" t="s">
        <v>46</v>
      </c>
      <c s="24" t="s">
        <v>293</v>
      </c>
      <c s="25" t="s">
        <v>56</v>
      </c>
      <c s="26">
        <v>6.9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43</v>
      </c>
      <c r="E49" s="29" t="s">
        <v>46</v>
      </c>
    </row>
    <row r="50" spans="1:5" ht="63.75">
      <c r="A50" s="30" t="s">
        <v>45</v>
      </c>
      <c r="E50" s="31" t="s">
        <v>462</v>
      </c>
    </row>
    <row r="51" spans="1:5" ht="153">
      <c r="A51" t="s">
        <v>47</v>
      </c>
      <c r="E51" s="29" t="s">
        <v>285</v>
      </c>
    </row>
    <row r="52" spans="1:16" ht="12.75">
      <c r="A52" s="18" t="s">
        <v>39</v>
      </c>
      <c s="23" t="s">
        <v>94</v>
      </c>
      <c s="23" t="s">
        <v>295</v>
      </c>
      <c s="18" t="s">
        <v>46</v>
      </c>
      <c s="24" t="s">
        <v>296</v>
      </c>
      <c s="25" t="s">
        <v>56</v>
      </c>
      <c s="26">
        <v>10.2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46</v>
      </c>
    </row>
    <row r="54" spans="1:5" ht="153">
      <c r="A54" s="30" t="s">
        <v>45</v>
      </c>
      <c r="E54" s="31" t="s">
        <v>463</v>
      </c>
    </row>
    <row r="55" spans="1:5" ht="153">
      <c r="A55" t="s">
        <v>47</v>
      </c>
      <c r="E55" s="29" t="s">
        <v>285</v>
      </c>
    </row>
    <row r="56" spans="1:18" ht="12.75" customHeight="1">
      <c r="A56" s="5" t="s">
        <v>37</v>
      </c>
      <c s="5"/>
      <c s="34" t="s">
        <v>78</v>
      </c>
      <c s="5"/>
      <c s="21" t="s">
        <v>302</v>
      </c>
      <c s="5"/>
      <c s="5"/>
      <c s="5"/>
      <c s="35">
        <f>0+Q56</f>
      </c>
      <c r="O56">
        <f>0+R56</f>
      </c>
      <c r="Q56">
        <f>0+I57</f>
      </c>
      <c>
        <f>0+O57</f>
      </c>
    </row>
    <row r="57" spans="1:16" ht="12.75">
      <c r="A57" s="18" t="s">
        <v>39</v>
      </c>
      <c s="23" t="s">
        <v>100</v>
      </c>
      <c s="23" t="s">
        <v>312</v>
      </c>
      <c s="18" t="s">
        <v>46</v>
      </c>
      <c s="24" t="s">
        <v>313</v>
      </c>
      <c s="25" t="s">
        <v>309</v>
      </c>
      <c s="26">
        <v>4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43</v>
      </c>
      <c r="E58" s="29" t="s">
        <v>46</v>
      </c>
    </row>
    <row r="59" spans="1:5" ht="12.75">
      <c r="A59" s="30" t="s">
        <v>45</v>
      </c>
      <c r="E59" s="31" t="s">
        <v>464</v>
      </c>
    </row>
    <row r="60" spans="1:5" ht="25.5">
      <c r="A60" t="s">
        <v>47</v>
      </c>
      <c r="E60" s="29" t="s">
        <v>311</v>
      </c>
    </row>
    <row r="61" spans="1:18" ht="12.75" customHeight="1">
      <c r="A61" s="5" t="s">
        <v>37</v>
      </c>
      <c s="5"/>
      <c s="34" t="s">
        <v>34</v>
      </c>
      <c s="5"/>
      <c s="21" t="s">
        <v>105</v>
      </c>
      <c s="5"/>
      <c s="5"/>
      <c s="5"/>
      <c s="35">
        <f>0+Q61</f>
      </c>
      <c r="O61">
        <f>0+R61</f>
      </c>
      <c r="Q61">
        <f>0+I62</f>
      </c>
      <c>
        <f>0+O62</f>
      </c>
    </row>
    <row r="62" spans="1:16" ht="12.75">
      <c r="A62" s="18" t="s">
        <v>39</v>
      </c>
      <c s="23" t="s">
        <v>106</v>
      </c>
      <c s="23" t="s">
        <v>326</v>
      </c>
      <c s="18" t="s">
        <v>46</v>
      </c>
      <c s="24" t="s">
        <v>327</v>
      </c>
      <c s="25" t="s">
        <v>146</v>
      </c>
      <c s="26">
        <v>78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43</v>
      </c>
      <c r="E63" s="29" t="s">
        <v>46</v>
      </c>
    </row>
    <row r="64" spans="1:5" ht="25.5">
      <c r="A64" s="30" t="s">
        <v>45</v>
      </c>
      <c r="E64" s="31" t="s">
        <v>465</v>
      </c>
    </row>
    <row r="65" spans="1:5" ht="51">
      <c r="A65" t="s">
        <v>47</v>
      </c>
      <c r="E65" s="29" t="s">
        <v>329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0+O9+O54+O95+O104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466</v>
      </c>
      <c s="36">
        <f>0+I9+I54+I95+I104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466</v>
      </c>
      <c s="5"/>
      <c s="14" t="s">
        <v>467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53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39</v>
      </c>
      <c s="23" t="s">
        <v>23</v>
      </c>
      <c s="23" t="s">
        <v>468</v>
      </c>
      <c s="18" t="s">
        <v>46</v>
      </c>
      <c s="24" t="s">
        <v>211</v>
      </c>
      <c s="25" t="s">
        <v>60</v>
      </c>
      <c s="26">
        <v>3.68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469</v>
      </c>
    </row>
    <row r="12" spans="1:5" ht="114.75">
      <c r="A12" s="30" t="s">
        <v>45</v>
      </c>
      <c r="E12" s="31" t="s">
        <v>470</v>
      </c>
    </row>
    <row r="13" spans="1:5" ht="63.75">
      <c r="A13" t="s">
        <v>47</v>
      </c>
      <c r="E13" s="29" t="s">
        <v>63</v>
      </c>
    </row>
    <row r="14" spans="1:16" ht="25.5">
      <c r="A14" s="18" t="s">
        <v>39</v>
      </c>
      <c s="23" t="s">
        <v>17</v>
      </c>
      <c s="23" t="s">
        <v>213</v>
      </c>
      <c s="18" t="s">
        <v>46</v>
      </c>
      <c s="24" t="s">
        <v>59</v>
      </c>
      <c s="25" t="s">
        <v>60</v>
      </c>
      <c s="26">
        <v>188.9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204</v>
      </c>
    </row>
    <row r="16" spans="1:5" ht="242.25">
      <c r="A16" s="30" t="s">
        <v>45</v>
      </c>
      <c r="E16" s="31" t="s">
        <v>471</v>
      </c>
    </row>
    <row r="17" spans="1:5" ht="63.75">
      <c r="A17" t="s">
        <v>47</v>
      </c>
      <c r="E17" s="29" t="s">
        <v>63</v>
      </c>
    </row>
    <row r="18" spans="1:16" ht="12.75">
      <c r="A18" s="18" t="s">
        <v>39</v>
      </c>
      <c s="23" t="s">
        <v>16</v>
      </c>
      <c s="23" t="s">
        <v>472</v>
      </c>
      <c s="18" t="s">
        <v>46</v>
      </c>
      <c s="24" t="s">
        <v>473</v>
      </c>
      <c s="25" t="s">
        <v>146</v>
      </c>
      <c s="26">
        <v>44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208</v>
      </c>
    </row>
    <row r="20" spans="1:5" ht="51">
      <c r="A20" s="30" t="s">
        <v>45</v>
      </c>
      <c r="E20" s="31" t="s">
        <v>474</v>
      </c>
    </row>
    <row r="21" spans="1:5" ht="63.75">
      <c r="A21" t="s">
        <v>47</v>
      </c>
      <c r="E21" s="29" t="s">
        <v>63</v>
      </c>
    </row>
    <row r="22" spans="1:16" ht="12.75">
      <c r="A22" s="18" t="s">
        <v>39</v>
      </c>
      <c s="23" t="s">
        <v>27</v>
      </c>
      <c s="23" t="s">
        <v>364</v>
      </c>
      <c s="18" t="s">
        <v>46</v>
      </c>
      <c s="24" t="s">
        <v>365</v>
      </c>
      <c s="25" t="s">
        <v>146</v>
      </c>
      <c s="26">
        <v>24.5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208</v>
      </c>
    </row>
    <row r="24" spans="1:5" ht="12.75">
      <c r="A24" s="30" t="s">
        <v>45</v>
      </c>
      <c r="E24" s="31" t="s">
        <v>475</v>
      </c>
    </row>
    <row r="25" spans="1:5" ht="63.75">
      <c r="A25" t="s">
        <v>47</v>
      </c>
      <c r="E25" s="29" t="s">
        <v>63</v>
      </c>
    </row>
    <row r="26" spans="1:16" ht="12.75">
      <c r="A26" s="18" t="s">
        <v>39</v>
      </c>
      <c s="23" t="s">
        <v>29</v>
      </c>
      <c s="23" t="s">
        <v>476</v>
      </c>
      <c s="18" t="s">
        <v>46</v>
      </c>
      <c s="24" t="s">
        <v>477</v>
      </c>
      <c s="25" t="s">
        <v>60</v>
      </c>
      <c s="26">
        <v>45.74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208</v>
      </c>
    </row>
    <row r="28" spans="1:5" ht="280.5">
      <c r="A28" s="30" t="s">
        <v>45</v>
      </c>
      <c r="E28" s="31" t="s">
        <v>478</v>
      </c>
    </row>
    <row r="29" spans="1:5" ht="63.75">
      <c r="A29" t="s">
        <v>47</v>
      </c>
      <c r="E29" s="29" t="s">
        <v>63</v>
      </c>
    </row>
    <row r="30" spans="1:16" ht="12.75">
      <c r="A30" s="18" t="s">
        <v>39</v>
      </c>
      <c s="23" t="s">
        <v>31</v>
      </c>
      <c s="23" t="s">
        <v>218</v>
      </c>
      <c s="18" t="s">
        <v>46</v>
      </c>
      <c s="24" t="s">
        <v>219</v>
      </c>
      <c s="25" t="s">
        <v>60</v>
      </c>
      <c s="26">
        <v>669.606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204</v>
      </c>
    </row>
    <row r="32" spans="1:5" ht="280.5">
      <c r="A32" s="30" t="s">
        <v>45</v>
      </c>
      <c r="E32" s="31" t="s">
        <v>479</v>
      </c>
    </row>
    <row r="33" spans="1:5" ht="369.75">
      <c r="A33" t="s">
        <v>47</v>
      </c>
      <c r="E33" s="29" t="s">
        <v>221</v>
      </c>
    </row>
    <row r="34" spans="1:16" ht="12.75">
      <c r="A34" s="18" t="s">
        <v>39</v>
      </c>
      <c s="23" t="s">
        <v>72</v>
      </c>
      <c s="23" t="s">
        <v>226</v>
      </c>
      <c s="18" t="s">
        <v>46</v>
      </c>
      <c s="24" t="s">
        <v>227</v>
      </c>
      <c s="25" t="s">
        <v>60</v>
      </c>
      <c s="26">
        <v>65.4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204</v>
      </c>
    </row>
    <row r="36" spans="1:5" ht="280.5">
      <c r="A36" s="30" t="s">
        <v>45</v>
      </c>
      <c r="E36" s="31" t="s">
        <v>480</v>
      </c>
    </row>
    <row r="37" spans="1:5" ht="318.75">
      <c r="A37" t="s">
        <v>47</v>
      </c>
      <c r="E37" s="29" t="s">
        <v>225</v>
      </c>
    </row>
    <row r="38" spans="1:16" ht="12.75">
      <c r="A38" s="18" t="s">
        <v>39</v>
      </c>
      <c s="23" t="s">
        <v>78</v>
      </c>
      <c s="23" t="s">
        <v>64</v>
      </c>
      <c s="18" t="s">
        <v>46</v>
      </c>
      <c s="24" t="s">
        <v>65</v>
      </c>
      <c s="25" t="s">
        <v>60</v>
      </c>
      <c s="26">
        <v>735.006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43</v>
      </c>
      <c r="E39" s="29" t="s">
        <v>46</v>
      </c>
    </row>
    <row r="40" spans="1:5" ht="38.25">
      <c r="A40" s="30" t="s">
        <v>45</v>
      </c>
      <c r="E40" s="31" t="s">
        <v>481</v>
      </c>
    </row>
    <row r="41" spans="1:5" ht="191.25">
      <c r="A41" t="s">
        <v>47</v>
      </c>
      <c r="E41" s="29" t="s">
        <v>66</v>
      </c>
    </row>
    <row r="42" spans="1:16" ht="12.75">
      <c r="A42" s="18" t="s">
        <v>39</v>
      </c>
      <c s="23" t="s">
        <v>34</v>
      </c>
      <c s="23" t="s">
        <v>482</v>
      </c>
      <c s="18" t="s">
        <v>96</v>
      </c>
      <c s="24" t="s">
        <v>483</v>
      </c>
      <c s="25" t="s">
        <v>60</v>
      </c>
      <c s="26">
        <v>526.225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43</v>
      </c>
      <c r="E43" s="29" t="s">
        <v>484</v>
      </c>
    </row>
    <row r="44" spans="1:5" ht="12.75">
      <c r="A44" s="30" t="s">
        <v>45</v>
      </c>
      <c r="E44" s="31" t="s">
        <v>485</v>
      </c>
    </row>
    <row r="45" spans="1:5" ht="267.75">
      <c r="A45" t="s">
        <v>47</v>
      </c>
      <c r="E45" s="29" t="s">
        <v>372</v>
      </c>
    </row>
    <row r="46" spans="1:16" ht="12.75">
      <c r="A46" s="18" t="s">
        <v>39</v>
      </c>
      <c s="23" t="s">
        <v>36</v>
      </c>
      <c s="23" t="s">
        <v>230</v>
      </c>
      <c s="18" t="s">
        <v>46</v>
      </c>
      <c s="24" t="s">
        <v>231</v>
      </c>
      <c s="25" t="s">
        <v>60</v>
      </c>
      <c s="26">
        <v>22.43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43</v>
      </c>
      <c r="E47" s="29" t="s">
        <v>46</v>
      </c>
    </row>
    <row r="48" spans="1:5" ht="229.5">
      <c r="A48" s="30" t="s">
        <v>45</v>
      </c>
      <c r="E48" s="31" t="s">
        <v>486</v>
      </c>
    </row>
    <row r="49" spans="1:5" ht="229.5">
      <c r="A49" t="s">
        <v>47</v>
      </c>
      <c r="E49" s="29" t="s">
        <v>233</v>
      </c>
    </row>
    <row r="50" spans="1:16" ht="12.75">
      <c r="A50" s="18" t="s">
        <v>39</v>
      </c>
      <c s="23" t="s">
        <v>94</v>
      </c>
      <c s="23" t="s">
        <v>79</v>
      </c>
      <c s="18" t="s">
        <v>46</v>
      </c>
      <c s="24" t="s">
        <v>80</v>
      </c>
      <c s="25" t="s">
        <v>56</v>
      </c>
      <c s="26">
        <v>1052.45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43</v>
      </c>
      <c r="E51" s="29" t="s">
        <v>46</v>
      </c>
    </row>
    <row r="52" spans="1:5" ht="12.75">
      <c r="A52" s="30" t="s">
        <v>45</v>
      </c>
      <c r="E52" s="31" t="s">
        <v>487</v>
      </c>
    </row>
    <row r="53" spans="1:5" ht="25.5">
      <c r="A53" t="s">
        <v>47</v>
      </c>
      <c r="E53" s="29" t="s">
        <v>82</v>
      </c>
    </row>
    <row r="54" spans="1:18" ht="12.75" customHeight="1">
      <c r="A54" s="5" t="s">
        <v>37</v>
      </c>
      <c s="5"/>
      <c s="34" t="s">
        <v>29</v>
      </c>
      <c s="5"/>
      <c s="21" t="s">
        <v>277</v>
      </c>
      <c s="5"/>
      <c s="5"/>
      <c s="5"/>
      <c s="35">
        <f>0+Q54</f>
      </c>
      <c r="O54">
        <f>0+R54</f>
      </c>
      <c r="Q54">
        <f>0+I55+I59+I63+I67+I71+I75+I79+I83+I87+I91</f>
      </c>
      <c>
        <f>0+O55+O59+O63+O67+O71+O75+O79+O83+O87+O91</f>
      </c>
    </row>
    <row r="55" spans="1:16" ht="12.75">
      <c r="A55" s="18" t="s">
        <v>39</v>
      </c>
      <c s="23" t="s">
        <v>100</v>
      </c>
      <c s="23" t="s">
        <v>488</v>
      </c>
      <c s="18" t="s">
        <v>46</v>
      </c>
      <c s="24" t="s">
        <v>489</v>
      </c>
      <c s="25" t="s">
        <v>56</v>
      </c>
      <c s="26">
        <v>110.25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46</v>
      </c>
    </row>
    <row r="57" spans="1:5" ht="102">
      <c r="A57" s="30" t="s">
        <v>45</v>
      </c>
      <c r="E57" s="31" t="s">
        <v>490</v>
      </c>
    </row>
    <row r="58" spans="1:5" ht="127.5">
      <c r="A58" t="s">
        <v>47</v>
      </c>
      <c r="E58" s="29" t="s">
        <v>491</v>
      </c>
    </row>
    <row r="59" spans="1:16" ht="12.75">
      <c r="A59" s="18" t="s">
        <v>39</v>
      </c>
      <c s="23" t="s">
        <v>106</v>
      </c>
      <c s="23" t="s">
        <v>492</v>
      </c>
      <c s="18" t="s">
        <v>46</v>
      </c>
      <c s="24" t="s">
        <v>493</v>
      </c>
      <c s="25" t="s">
        <v>56</v>
      </c>
      <c s="26">
        <v>682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43</v>
      </c>
      <c r="E60" s="29" t="s">
        <v>46</v>
      </c>
    </row>
    <row r="61" spans="1:5" ht="229.5">
      <c r="A61" s="30" t="s">
        <v>45</v>
      </c>
      <c r="E61" s="31" t="s">
        <v>494</v>
      </c>
    </row>
    <row r="62" spans="1:5" ht="51">
      <c r="A62" t="s">
        <v>47</v>
      </c>
      <c r="E62" s="29" t="s">
        <v>281</v>
      </c>
    </row>
    <row r="63" spans="1:16" ht="12.75">
      <c r="A63" s="18" t="s">
        <v>39</v>
      </c>
      <c s="23" t="s">
        <v>112</v>
      </c>
      <c s="23" t="s">
        <v>393</v>
      </c>
      <c s="18" t="s">
        <v>46</v>
      </c>
      <c s="24" t="s">
        <v>394</v>
      </c>
      <c s="25" t="s">
        <v>56</v>
      </c>
      <c s="26">
        <v>1052.45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46</v>
      </c>
    </row>
    <row r="65" spans="1:5" ht="293.25">
      <c r="A65" s="30" t="s">
        <v>45</v>
      </c>
      <c r="E65" s="31" t="s">
        <v>495</v>
      </c>
    </row>
    <row r="66" spans="1:5" ht="51">
      <c r="A66" t="s">
        <v>47</v>
      </c>
      <c r="E66" s="29" t="s">
        <v>281</v>
      </c>
    </row>
    <row r="67" spans="1:16" ht="12.75">
      <c r="A67" s="18" t="s">
        <v>39</v>
      </c>
      <c s="23" t="s">
        <v>117</v>
      </c>
      <c s="23" t="s">
        <v>496</v>
      </c>
      <c s="18" t="s">
        <v>46</v>
      </c>
      <c s="24" t="s">
        <v>497</v>
      </c>
      <c s="25" t="s">
        <v>56</v>
      </c>
      <c s="26">
        <v>682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46</v>
      </c>
    </row>
    <row r="69" spans="1:5" ht="204">
      <c r="A69" s="30" t="s">
        <v>45</v>
      </c>
      <c r="E69" s="31" t="s">
        <v>498</v>
      </c>
    </row>
    <row r="70" spans="1:5" ht="51">
      <c r="A70" t="s">
        <v>47</v>
      </c>
      <c r="E70" s="29" t="s">
        <v>499</v>
      </c>
    </row>
    <row r="71" spans="1:16" ht="12.75">
      <c r="A71" s="18" t="s">
        <v>39</v>
      </c>
      <c s="23" t="s">
        <v>120</v>
      </c>
      <c s="23" t="s">
        <v>500</v>
      </c>
      <c s="18" t="s">
        <v>46</v>
      </c>
      <c s="24" t="s">
        <v>501</v>
      </c>
      <c s="25" t="s">
        <v>56</v>
      </c>
      <c s="26">
        <v>819.5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46</v>
      </c>
    </row>
    <row r="73" spans="1:5" ht="344.25">
      <c r="A73" s="30" t="s">
        <v>45</v>
      </c>
      <c r="E73" s="31" t="s">
        <v>502</v>
      </c>
    </row>
    <row r="74" spans="1:5" ht="51">
      <c r="A74" t="s">
        <v>47</v>
      </c>
      <c r="E74" s="29" t="s">
        <v>499</v>
      </c>
    </row>
    <row r="75" spans="1:16" ht="12.75">
      <c r="A75" s="18" t="s">
        <v>39</v>
      </c>
      <c s="23" t="s">
        <v>125</v>
      </c>
      <c s="23" t="s">
        <v>503</v>
      </c>
      <c s="18" t="s">
        <v>46</v>
      </c>
      <c s="24" t="s">
        <v>504</v>
      </c>
      <c s="25" t="s">
        <v>56</v>
      </c>
      <c s="26">
        <v>819.5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43</v>
      </c>
      <c r="E76" s="29" t="s">
        <v>46</v>
      </c>
    </row>
    <row r="77" spans="1:5" ht="357">
      <c r="A77" s="30" t="s">
        <v>45</v>
      </c>
      <c r="E77" s="31" t="s">
        <v>505</v>
      </c>
    </row>
    <row r="78" spans="1:5" ht="140.25">
      <c r="A78" t="s">
        <v>47</v>
      </c>
      <c r="E78" s="29" t="s">
        <v>407</v>
      </c>
    </row>
    <row r="79" spans="1:16" ht="12.75">
      <c r="A79" s="18" t="s">
        <v>39</v>
      </c>
      <c s="23" t="s">
        <v>128</v>
      </c>
      <c s="23" t="s">
        <v>506</v>
      </c>
      <c s="18" t="s">
        <v>46</v>
      </c>
      <c s="24" t="s">
        <v>507</v>
      </c>
      <c s="25" t="s">
        <v>56</v>
      </c>
      <c s="26">
        <v>682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43</v>
      </c>
      <c r="E80" s="29" t="s">
        <v>46</v>
      </c>
    </row>
    <row r="81" spans="1:5" ht="216.75">
      <c r="A81" s="30" t="s">
        <v>45</v>
      </c>
      <c r="E81" s="31" t="s">
        <v>508</v>
      </c>
    </row>
    <row r="82" spans="1:5" ht="140.25">
      <c r="A82" t="s">
        <v>47</v>
      </c>
      <c r="E82" s="29" t="s">
        <v>407</v>
      </c>
    </row>
    <row r="83" spans="1:16" ht="12.75">
      <c r="A83" s="18" t="s">
        <v>39</v>
      </c>
      <c s="23" t="s">
        <v>131</v>
      </c>
      <c s="23" t="s">
        <v>509</v>
      </c>
      <c s="18" t="s">
        <v>46</v>
      </c>
      <c s="24" t="s">
        <v>510</v>
      </c>
      <c s="25" t="s">
        <v>56</v>
      </c>
      <c s="26">
        <v>92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43</v>
      </c>
      <c r="E84" s="29" t="s">
        <v>46</v>
      </c>
    </row>
    <row r="85" spans="1:5" ht="102">
      <c r="A85" s="30" t="s">
        <v>45</v>
      </c>
      <c r="E85" s="31" t="s">
        <v>511</v>
      </c>
    </row>
    <row r="86" spans="1:5" ht="153">
      <c r="A86" t="s">
        <v>47</v>
      </c>
      <c r="E86" s="29" t="s">
        <v>512</v>
      </c>
    </row>
    <row r="87" spans="1:16" ht="12.75">
      <c r="A87" s="18" t="s">
        <v>39</v>
      </c>
      <c s="23" t="s">
        <v>134</v>
      </c>
      <c s="23" t="s">
        <v>282</v>
      </c>
      <c s="18" t="s">
        <v>46</v>
      </c>
      <c s="24" t="s">
        <v>283</v>
      </c>
      <c s="25" t="s">
        <v>56</v>
      </c>
      <c s="26">
        <v>28.5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46</v>
      </c>
    </row>
    <row r="89" spans="1:5" ht="38.25">
      <c r="A89" s="30" t="s">
        <v>45</v>
      </c>
      <c r="E89" s="31" t="s">
        <v>513</v>
      </c>
    </row>
    <row r="90" spans="1:5" ht="153">
      <c r="A90" t="s">
        <v>47</v>
      </c>
      <c r="E90" s="29" t="s">
        <v>285</v>
      </c>
    </row>
    <row r="91" spans="1:16" ht="12.75">
      <c r="A91" s="18" t="s">
        <v>39</v>
      </c>
      <c s="23" t="s">
        <v>141</v>
      </c>
      <c s="23" t="s">
        <v>514</v>
      </c>
      <c s="18" t="s">
        <v>46</v>
      </c>
      <c s="24" t="s">
        <v>515</v>
      </c>
      <c s="25" t="s">
        <v>146</v>
      </c>
      <c s="26">
        <v>138.2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43</v>
      </c>
      <c r="E92" s="29" t="s">
        <v>46</v>
      </c>
    </row>
    <row r="93" spans="1:5" ht="229.5">
      <c r="A93" s="30" t="s">
        <v>45</v>
      </c>
      <c r="E93" s="31" t="s">
        <v>516</v>
      </c>
    </row>
    <row r="94" spans="1:5" ht="38.25">
      <c r="A94" t="s">
        <v>47</v>
      </c>
      <c r="E94" s="29" t="s">
        <v>517</v>
      </c>
    </row>
    <row r="95" spans="1:18" ht="12.75" customHeight="1">
      <c r="A95" s="5" t="s">
        <v>37</v>
      </c>
      <c s="5"/>
      <c s="34" t="s">
        <v>78</v>
      </c>
      <c s="5"/>
      <c s="21" t="s">
        <v>302</v>
      </c>
      <c s="5"/>
      <c s="5"/>
      <c s="5"/>
      <c s="35">
        <f>0+Q95</f>
      </c>
      <c r="O95">
        <f>0+R95</f>
      </c>
      <c r="Q95">
        <f>0+I96+I100</f>
      </c>
      <c>
        <f>0+O96+O100</f>
      </c>
    </row>
    <row r="96" spans="1:16" ht="12.75">
      <c r="A96" s="18" t="s">
        <v>39</v>
      </c>
      <c s="23" t="s">
        <v>143</v>
      </c>
      <c s="23" t="s">
        <v>518</v>
      </c>
      <c s="18" t="s">
        <v>46</v>
      </c>
      <c s="24" t="s">
        <v>519</v>
      </c>
      <c s="25" t="s">
        <v>146</v>
      </c>
      <c s="26">
        <v>41.5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43</v>
      </c>
      <c r="E97" s="29" t="s">
        <v>46</v>
      </c>
    </row>
    <row r="98" spans="1:5" ht="102">
      <c r="A98" s="30" t="s">
        <v>45</v>
      </c>
      <c r="E98" s="31" t="s">
        <v>520</v>
      </c>
    </row>
    <row r="99" spans="1:5" ht="255">
      <c r="A99" t="s">
        <v>47</v>
      </c>
      <c r="E99" s="29" t="s">
        <v>521</v>
      </c>
    </row>
    <row r="100" spans="1:16" ht="12.75">
      <c r="A100" s="18" t="s">
        <v>39</v>
      </c>
      <c s="23" t="s">
        <v>150</v>
      </c>
      <c s="23" t="s">
        <v>522</v>
      </c>
      <c s="18" t="s">
        <v>46</v>
      </c>
      <c s="24" t="s">
        <v>523</v>
      </c>
      <c s="25" t="s">
        <v>309</v>
      </c>
      <c s="26">
        <v>12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43</v>
      </c>
      <c r="E101" s="29" t="s">
        <v>46</v>
      </c>
    </row>
    <row r="102" spans="1:5" ht="102">
      <c r="A102" s="30" t="s">
        <v>45</v>
      </c>
      <c r="E102" s="31" t="s">
        <v>524</v>
      </c>
    </row>
    <row r="103" spans="1:5" ht="76.5">
      <c r="A103" t="s">
        <v>47</v>
      </c>
      <c r="E103" s="29" t="s">
        <v>525</v>
      </c>
    </row>
    <row r="104" spans="1:18" ht="12.75" customHeight="1">
      <c r="A104" s="5" t="s">
        <v>37</v>
      </c>
      <c s="5"/>
      <c s="34" t="s">
        <v>34</v>
      </c>
      <c s="5"/>
      <c s="21" t="s">
        <v>105</v>
      </c>
      <c s="5"/>
      <c s="5"/>
      <c s="5"/>
      <c s="35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156</v>
      </c>
      <c s="23" t="s">
        <v>326</v>
      </c>
      <c s="18" t="s">
        <v>46</v>
      </c>
      <c s="24" t="s">
        <v>327</v>
      </c>
      <c s="25" t="s">
        <v>146</v>
      </c>
      <c s="26">
        <v>67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43</v>
      </c>
      <c r="E106" s="29" t="s">
        <v>46</v>
      </c>
    </row>
    <row r="107" spans="1:5" ht="89.25">
      <c r="A107" s="30" t="s">
        <v>45</v>
      </c>
      <c r="E107" s="31" t="s">
        <v>526</v>
      </c>
    </row>
    <row r="108" spans="1:5" ht="51">
      <c r="A108" t="s">
        <v>47</v>
      </c>
      <c r="E108" s="29" t="s">
        <v>329</v>
      </c>
    </row>
    <row r="109" spans="1:16" ht="12.75">
      <c r="A109" s="18" t="s">
        <v>39</v>
      </c>
      <c s="23" t="s">
        <v>159</v>
      </c>
      <c s="23" t="s">
        <v>527</v>
      </c>
      <c s="18" t="s">
        <v>46</v>
      </c>
      <c s="24" t="s">
        <v>528</v>
      </c>
      <c s="25" t="s">
        <v>146</v>
      </c>
      <c s="26">
        <v>154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43</v>
      </c>
      <c r="E110" s="29" t="s">
        <v>46</v>
      </c>
    </row>
    <row r="111" spans="1:5" ht="76.5">
      <c r="A111" s="30" t="s">
        <v>45</v>
      </c>
      <c r="E111" s="31" t="s">
        <v>529</v>
      </c>
    </row>
    <row r="112" spans="1:5" ht="51">
      <c r="A112" t="s">
        <v>47</v>
      </c>
      <c r="E112" s="29" t="s">
        <v>329</v>
      </c>
    </row>
    <row r="113" spans="1:16" ht="12.75">
      <c r="A113" s="18" t="s">
        <v>39</v>
      </c>
      <c s="23" t="s">
        <v>164</v>
      </c>
      <c s="23" t="s">
        <v>530</v>
      </c>
      <c s="18" t="s">
        <v>46</v>
      </c>
      <c s="24" t="s">
        <v>531</v>
      </c>
      <c s="25" t="s">
        <v>146</v>
      </c>
      <c s="26">
        <v>36.7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43</v>
      </c>
      <c r="E114" s="29" t="s">
        <v>46</v>
      </c>
    </row>
    <row r="115" spans="1:5" ht="165.75">
      <c r="A115" s="30" t="s">
        <v>45</v>
      </c>
      <c r="E115" s="31" t="s">
        <v>532</v>
      </c>
    </row>
    <row r="116" spans="1:5" ht="25.5">
      <c r="A116" t="s">
        <v>47</v>
      </c>
      <c r="E116" s="29" t="s">
        <v>533</v>
      </c>
    </row>
    <row r="117" spans="1:16" ht="12.75">
      <c r="A117" s="18" t="s">
        <v>39</v>
      </c>
      <c s="23" t="s">
        <v>167</v>
      </c>
      <c s="23" t="s">
        <v>534</v>
      </c>
      <c s="18" t="s">
        <v>46</v>
      </c>
      <c s="24" t="s">
        <v>535</v>
      </c>
      <c s="25" t="s">
        <v>146</v>
      </c>
      <c s="26">
        <v>9.6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43</v>
      </c>
      <c r="E118" s="29" t="s">
        <v>46</v>
      </c>
    </row>
    <row r="119" spans="1:5" ht="38.25">
      <c r="A119" s="30" t="s">
        <v>45</v>
      </c>
      <c r="E119" s="31" t="s">
        <v>536</v>
      </c>
    </row>
    <row r="120" spans="1:5" ht="76.5">
      <c r="A120" t="s">
        <v>47</v>
      </c>
      <c r="E120" s="29" t="s">
        <v>537</v>
      </c>
    </row>
    <row r="121" spans="1:16" ht="12.75">
      <c r="A121" s="18" t="s">
        <v>39</v>
      </c>
      <c s="23" t="s">
        <v>172</v>
      </c>
      <c s="23" t="s">
        <v>538</v>
      </c>
      <c s="18" t="s">
        <v>46</v>
      </c>
      <c s="24" t="s">
        <v>539</v>
      </c>
      <c s="25" t="s">
        <v>309</v>
      </c>
      <c s="26">
        <v>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43</v>
      </c>
      <c r="E122" s="29" t="s">
        <v>469</v>
      </c>
    </row>
    <row r="123" spans="1:5" ht="140.25">
      <c r="A123" s="30" t="s">
        <v>45</v>
      </c>
      <c r="E123" s="31" t="s">
        <v>540</v>
      </c>
    </row>
    <row r="124" spans="1:5" ht="76.5">
      <c r="A124" t="s">
        <v>47</v>
      </c>
      <c r="E124" s="29" t="s">
        <v>179</v>
      </c>
    </row>
    <row r="125" spans="1:16" ht="12.75">
      <c r="A125" s="18" t="s">
        <v>39</v>
      </c>
      <c s="23" t="s">
        <v>175</v>
      </c>
      <c s="23" t="s">
        <v>541</v>
      </c>
      <c s="18" t="s">
        <v>46</v>
      </c>
      <c s="24" t="s">
        <v>542</v>
      </c>
      <c s="25" t="s">
        <v>137</v>
      </c>
      <c s="26">
        <v>0.25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43</v>
      </c>
      <c r="E126" s="29" t="s">
        <v>469</v>
      </c>
    </row>
    <row r="127" spans="1:5" ht="25.5">
      <c r="A127" s="30" t="s">
        <v>45</v>
      </c>
      <c r="E127" s="31" t="s">
        <v>543</v>
      </c>
    </row>
    <row r="128" spans="1:5" ht="76.5">
      <c r="A128" t="s">
        <v>47</v>
      </c>
      <c r="E128" s="29" t="s">
        <v>179</v>
      </c>
    </row>
    <row r="129" spans="1:16" ht="12.75">
      <c r="A129" s="18" t="s">
        <v>39</v>
      </c>
      <c s="23" t="s">
        <v>180</v>
      </c>
      <c s="23" t="s">
        <v>544</v>
      </c>
      <c s="18" t="s">
        <v>46</v>
      </c>
      <c s="24" t="s">
        <v>545</v>
      </c>
      <c s="25" t="s">
        <v>309</v>
      </c>
      <c s="26">
        <v>1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43</v>
      </c>
      <c r="E130" s="29" t="s">
        <v>469</v>
      </c>
    </row>
    <row r="131" spans="1:5" ht="25.5">
      <c r="A131" s="30" t="s">
        <v>45</v>
      </c>
      <c r="E131" s="31" t="s">
        <v>546</v>
      </c>
    </row>
    <row r="132" spans="1:5" ht="76.5">
      <c r="A132" t="s">
        <v>47</v>
      </c>
      <c r="E132" s="29" t="s">
        <v>179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0+O9+O22+O27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547</v>
      </c>
      <c s="36">
        <f>0+I9+I22+I27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547</v>
      </c>
      <c s="5"/>
      <c s="14" t="s">
        <v>548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53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226</v>
      </c>
      <c s="18" t="s">
        <v>46</v>
      </c>
      <c s="24" t="s">
        <v>227</v>
      </c>
      <c s="25" t="s">
        <v>60</v>
      </c>
      <c s="26">
        <v>79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549</v>
      </c>
    </row>
    <row r="12" spans="1:5" ht="12.75">
      <c r="A12" s="30" t="s">
        <v>45</v>
      </c>
      <c r="E12" s="31" t="s">
        <v>550</v>
      </c>
    </row>
    <row r="13" spans="1:5" ht="12.75">
      <c r="A13" t="s">
        <v>47</v>
      </c>
      <c r="E13" s="29" t="s">
        <v>46</v>
      </c>
    </row>
    <row r="14" spans="1:16" ht="12.75">
      <c r="A14" s="18" t="s">
        <v>39</v>
      </c>
      <c s="23" t="s">
        <v>17</v>
      </c>
      <c s="23" t="s">
        <v>64</v>
      </c>
      <c s="18" t="s">
        <v>46</v>
      </c>
      <c s="24" t="s">
        <v>65</v>
      </c>
      <c s="25" t="s">
        <v>60</v>
      </c>
      <c s="26">
        <v>79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46</v>
      </c>
    </row>
    <row r="16" spans="1:5" ht="12.75">
      <c r="A16" s="30" t="s">
        <v>45</v>
      </c>
      <c r="E16" s="31" t="s">
        <v>551</v>
      </c>
    </row>
    <row r="17" spans="1:5" ht="191.25">
      <c r="A17" t="s">
        <v>47</v>
      </c>
      <c r="E17" s="29" t="s">
        <v>66</v>
      </c>
    </row>
    <row r="18" spans="1:16" ht="12.75">
      <c r="A18" s="18" t="s">
        <v>39</v>
      </c>
      <c s="23" t="s">
        <v>16</v>
      </c>
      <c s="23" t="s">
        <v>552</v>
      </c>
      <c s="18" t="s">
        <v>46</v>
      </c>
      <c s="24" t="s">
        <v>553</v>
      </c>
      <c s="25" t="s">
        <v>60</v>
      </c>
      <c s="26">
        <v>79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46</v>
      </c>
    </row>
    <row r="20" spans="1:5" ht="12.75">
      <c r="A20" s="30" t="s">
        <v>45</v>
      </c>
      <c r="E20" s="31" t="s">
        <v>550</v>
      </c>
    </row>
    <row r="21" spans="1:5" ht="293.25">
      <c r="A21" t="s">
        <v>47</v>
      </c>
      <c r="E21" s="29" t="s">
        <v>554</v>
      </c>
    </row>
    <row r="22" spans="1:18" ht="12.75" customHeight="1">
      <c r="A22" s="5" t="s">
        <v>37</v>
      </c>
      <c s="5"/>
      <c s="34" t="s">
        <v>72</v>
      </c>
      <c s="5"/>
      <c s="21" t="s">
        <v>93</v>
      </c>
      <c s="5"/>
      <c s="5"/>
      <c s="5"/>
      <c s="35">
        <f>0+Q22</f>
      </c>
      <c r="O22">
        <f>0+R22</f>
      </c>
      <c r="Q22">
        <f>0+I23</f>
      </c>
      <c>
        <f>0+O23</f>
      </c>
    </row>
    <row r="23" spans="1:16" ht="12.75">
      <c r="A23" s="18" t="s">
        <v>39</v>
      </c>
      <c s="23" t="s">
        <v>27</v>
      </c>
      <c s="23" t="s">
        <v>555</v>
      </c>
      <c s="18" t="s">
        <v>46</v>
      </c>
      <c s="24" t="s">
        <v>556</v>
      </c>
      <c s="25" t="s">
        <v>146</v>
      </c>
      <c s="26">
        <v>1580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46</v>
      </c>
    </row>
    <row r="25" spans="1:5" ht="12.75">
      <c r="A25" s="30" t="s">
        <v>45</v>
      </c>
      <c r="E25" s="31" t="s">
        <v>557</v>
      </c>
    </row>
    <row r="26" spans="1:5" ht="76.5">
      <c r="A26" t="s">
        <v>47</v>
      </c>
      <c r="E26" s="29" t="s">
        <v>558</v>
      </c>
    </row>
    <row r="27" spans="1:18" ht="12.75" customHeight="1">
      <c r="A27" s="5" t="s">
        <v>37</v>
      </c>
      <c s="5"/>
      <c s="34" t="s">
        <v>78</v>
      </c>
      <c s="5"/>
      <c s="21" t="s">
        <v>302</v>
      </c>
      <c s="5"/>
      <c s="5"/>
      <c s="5"/>
      <c s="35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39</v>
      </c>
      <c s="23" t="s">
        <v>29</v>
      </c>
      <c s="23" t="s">
        <v>559</v>
      </c>
      <c s="18" t="s">
        <v>46</v>
      </c>
      <c s="24" t="s">
        <v>560</v>
      </c>
      <c s="25" t="s">
        <v>146</v>
      </c>
      <c s="26">
        <v>1340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43</v>
      </c>
      <c r="E29" s="29" t="s">
        <v>46</v>
      </c>
    </row>
    <row r="30" spans="1:5" ht="25.5">
      <c r="A30" s="30" t="s">
        <v>45</v>
      </c>
      <c r="E30" s="31" t="s">
        <v>561</v>
      </c>
    </row>
    <row r="31" spans="1:5" ht="242.25">
      <c r="A31" t="s">
        <v>47</v>
      </c>
      <c r="E31" s="29" t="s">
        <v>562</v>
      </c>
    </row>
    <row r="32" spans="1:16" ht="12.75">
      <c r="A32" s="18" t="s">
        <v>39</v>
      </c>
      <c s="23" t="s">
        <v>31</v>
      </c>
      <c s="23" t="s">
        <v>563</v>
      </c>
      <c s="18" t="s">
        <v>46</v>
      </c>
      <c s="24" t="s">
        <v>564</v>
      </c>
      <c s="25" t="s">
        <v>146</v>
      </c>
      <c s="26">
        <v>240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43</v>
      </c>
      <c r="E33" s="29" t="s">
        <v>46</v>
      </c>
    </row>
    <row r="34" spans="1:5" ht="25.5">
      <c r="A34" s="30" t="s">
        <v>45</v>
      </c>
      <c r="E34" s="31" t="s">
        <v>565</v>
      </c>
    </row>
    <row r="35" spans="1:5" ht="242.25">
      <c r="A35" t="s">
        <v>47</v>
      </c>
      <c r="E35" s="29" t="s">
        <v>562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566</v>
      </c>
      <c s="36">
        <f>0+I9+I14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566</v>
      </c>
      <c s="5"/>
      <c s="14" t="s">
        <v>567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568</v>
      </c>
      <c s="18" t="s">
        <v>46</v>
      </c>
      <c s="24" t="s">
        <v>569</v>
      </c>
      <c s="25" t="s">
        <v>60</v>
      </c>
      <c s="26">
        <v>180.3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46</v>
      </c>
    </row>
    <row r="12" spans="1:5" ht="89.25">
      <c r="A12" s="30" t="s">
        <v>45</v>
      </c>
      <c r="E12" s="31" t="s">
        <v>570</v>
      </c>
    </row>
    <row r="13" spans="1:5" ht="25.5">
      <c r="A13" t="s">
        <v>47</v>
      </c>
      <c r="E13" s="29" t="s">
        <v>571</v>
      </c>
    </row>
    <row r="14" spans="1:18" ht="12.75" customHeight="1">
      <c r="A14" s="5" t="s">
        <v>37</v>
      </c>
      <c s="5"/>
      <c s="34" t="s">
        <v>23</v>
      </c>
      <c s="5"/>
      <c s="21" t="s">
        <v>53</v>
      </c>
      <c s="5"/>
      <c s="5"/>
      <c s="5"/>
      <c s="35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18" t="s">
        <v>39</v>
      </c>
      <c s="23" t="s">
        <v>17</v>
      </c>
      <c s="23" t="s">
        <v>572</v>
      </c>
      <c s="18" t="s">
        <v>46</v>
      </c>
      <c s="24" t="s">
        <v>573</v>
      </c>
      <c s="25" t="s">
        <v>60</v>
      </c>
      <c s="26">
        <v>222.3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46</v>
      </c>
    </row>
    <row r="17" spans="1:5" ht="63.75">
      <c r="A17" s="30" t="s">
        <v>45</v>
      </c>
      <c r="E17" s="31" t="s">
        <v>574</v>
      </c>
    </row>
    <row r="18" spans="1:5" ht="306">
      <c r="A18" t="s">
        <v>47</v>
      </c>
      <c r="E18" s="29" t="s">
        <v>575</v>
      </c>
    </row>
    <row r="19" spans="1:16" ht="12.75">
      <c r="A19" s="18" t="s">
        <v>39</v>
      </c>
      <c s="23" t="s">
        <v>16</v>
      </c>
      <c s="23" t="s">
        <v>576</v>
      </c>
      <c s="18" t="s">
        <v>46</v>
      </c>
      <c s="24" t="s">
        <v>577</v>
      </c>
      <c s="25" t="s">
        <v>60</v>
      </c>
      <c s="26">
        <v>58.05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46</v>
      </c>
    </row>
    <row r="21" spans="1:5" ht="12.75">
      <c r="A21" s="30" t="s">
        <v>45</v>
      </c>
      <c r="E21" s="31" t="s">
        <v>578</v>
      </c>
    </row>
    <row r="22" spans="1:5" ht="38.25">
      <c r="A22" t="s">
        <v>47</v>
      </c>
      <c r="E22" s="29" t="s">
        <v>579</v>
      </c>
    </row>
    <row r="23" spans="1:16" ht="12.75">
      <c r="A23" s="18" t="s">
        <v>39</v>
      </c>
      <c s="23" t="s">
        <v>27</v>
      </c>
      <c s="23" t="s">
        <v>580</v>
      </c>
      <c s="18" t="s">
        <v>46</v>
      </c>
      <c s="24" t="s">
        <v>581</v>
      </c>
      <c s="25" t="s">
        <v>60</v>
      </c>
      <c s="26">
        <v>164.25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46</v>
      </c>
    </row>
    <row r="25" spans="1:5" ht="38.25">
      <c r="A25" s="30" t="s">
        <v>45</v>
      </c>
      <c r="E25" s="31" t="s">
        <v>582</v>
      </c>
    </row>
    <row r="26" spans="1:5" ht="38.25">
      <c r="A26" t="s">
        <v>47</v>
      </c>
      <c r="E26" s="29" t="s">
        <v>583</v>
      </c>
    </row>
    <row r="27" spans="1:16" ht="12.75">
      <c r="A27" s="18" t="s">
        <v>39</v>
      </c>
      <c s="23" t="s">
        <v>29</v>
      </c>
      <c s="23" t="s">
        <v>584</v>
      </c>
      <c s="18" t="s">
        <v>46</v>
      </c>
      <c s="24" t="s">
        <v>585</v>
      </c>
      <c s="25" t="s">
        <v>56</v>
      </c>
      <c s="26">
        <v>1392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46</v>
      </c>
    </row>
    <row r="29" spans="1:5" ht="12.75">
      <c r="A29" s="30" t="s">
        <v>45</v>
      </c>
      <c r="E29" s="31" t="s">
        <v>586</v>
      </c>
    </row>
    <row r="30" spans="1:5" ht="25.5">
      <c r="A30" t="s">
        <v>47</v>
      </c>
      <c r="E30" s="29" t="s">
        <v>587</v>
      </c>
    </row>
    <row r="31" spans="1:16" ht="12.75">
      <c r="A31" s="18" t="s">
        <v>39</v>
      </c>
      <c s="23" t="s">
        <v>31</v>
      </c>
      <c s="23" t="s">
        <v>588</v>
      </c>
      <c s="18" t="s">
        <v>46</v>
      </c>
      <c s="24" t="s">
        <v>589</v>
      </c>
      <c s="25" t="s">
        <v>56</v>
      </c>
      <c s="26">
        <v>4176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46</v>
      </c>
    </row>
    <row r="33" spans="1:5" ht="12.75">
      <c r="A33" s="30" t="s">
        <v>45</v>
      </c>
      <c r="E33" s="31" t="s">
        <v>590</v>
      </c>
    </row>
    <row r="34" spans="1:5" ht="38.25">
      <c r="A34" t="s">
        <v>47</v>
      </c>
      <c r="E34" s="29" t="s">
        <v>591</v>
      </c>
    </row>
    <row r="35" spans="1:16" ht="12.75">
      <c r="A35" s="18" t="s">
        <v>39</v>
      </c>
      <c s="23" t="s">
        <v>72</v>
      </c>
      <c s="23" t="s">
        <v>592</v>
      </c>
      <c s="18" t="s">
        <v>46</v>
      </c>
      <c s="24" t="s">
        <v>593</v>
      </c>
      <c s="25" t="s">
        <v>56</v>
      </c>
      <c s="26">
        <v>2088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594</v>
      </c>
    </row>
    <row r="37" spans="1:5" ht="12.75">
      <c r="A37" s="30" t="s">
        <v>45</v>
      </c>
      <c r="E37" s="31" t="s">
        <v>595</v>
      </c>
    </row>
    <row r="38" spans="1:5" ht="25.5">
      <c r="A38" t="s">
        <v>47</v>
      </c>
      <c r="E38" s="29" t="s">
        <v>596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